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6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7" l="1"/>
  <c r="N28" i="7"/>
  <c r="J28" i="7"/>
  <c r="I28" i="7"/>
  <c r="G28" i="7"/>
  <c r="F28" i="7"/>
  <c r="E28" i="7"/>
  <c r="D28" i="7"/>
  <c r="C28" i="7"/>
  <c r="O27" i="7"/>
  <c r="J27" i="7"/>
  <c r="G27" i="7"/>
  <c r="O26" i="7"/>
  <c r="J26" i="7"/>
  <c r="O24" i="7"/>
  <c r="N24" i="7"/>
  <c r="I24" i="7"/>
  <c r="J24" i="7" s="1"/>
  <c r="G24" i="7"/>
  <c r="F24" i="7"/>
  <c r="E24" i="7"/>
  <c r="D24" i="7"/>
  <c r="C24" i="7"/>
  <c r="O23" i="7"/>
  <c r="J23" i="7"/>
  <c r="G23" i="7"/>
  <c r="O22" i="7"/>
  <c r="J22" i="7"/>
  <c r="G22" i="7"/>
  <c r="J20" i="7"/>
  <c r="N19" i="7"/>
  <c r="O19" i="7" s="1"/>
  <c r="J19" i="7"/>
  <c r="I19" i="7"/>
  <c r="F19" i="7"/>
  <c r="E19" i="7"/>
  <c r="D19" i="7"/>
  <c r="C19" i="7"/>
  <c r="J18" i="7"/>
  <c r="G18" i="7"/>
  <c r="O17" i="7"/>
  <c r="J17" i="7"/>
  <c r="G17" i="7"/>
  <c r="O16" i="7"/>
  <c r="J16" i="7"/>
  <c r="G16" i="7"/>
  <c r="G19" i="7" s="1"/>
  <c r="J14" i="7"/>
  <c r="N13" i="7"/>
  <c r="O13" i="7" s="1"/>
  <c r="J13" i="7"/>
  <c r="I13" i="7"/>
  <c r="F13" i="7"/>
  <c r="E13" i="7"/>
  <c r="D13" i="7"/>
  <c r="C13" i="7"/>
  <c r="O12" i="7"/>
  <c r="J12" i="7"/>
  <c r="G12" i="7"/>
  <c r="O11" i="7"/>
  <c r="J11" i="7"/>
  <c r="G11" i="7"/>
  <c r="G13" i="7" s="1"/>
  <c r="N28" i="6" l="1"/>
  <c r="O28" i="6" s="1"/>
  <c r="M28" i="6"/>
  <c r="I28" i="6"/>
  <c r="H28" i="6"/>
  <c r="J28" i="6" s="1"/>
  <c r="G28" i="6"/>
  <c r="F28" i="6"/>
  <c r="E28" i="6"/>
  <c r="D28" i="6"/>
  <c r="C28" i="6"/>
  <c r="O27" i="6"/>
  <c r="J27" i="6"/>
  <c r="G27" i="6"/>
  <c r="O26" i="6"/>
  <c r="J26" i="6"/>
  <c r="N24" i="6"/>
  <c r="O24" i="6" s="1"/>
  <c r="M24" i="6"/>
  <c r="I24" i="6"/>
  <c r="H24" i="6"/>
  <c r="J24" i="6" s="1"/>
  <c r="G24" i="6"/>
  <c r="F24" i="6"/>
  <c r="E24" i="6"/>
  <c r="D24" i="6"/>
  <c r="C24" i="6"/>
  <c r="O23" i="6"/>
  <c r="J23" i="6"/>
  <c r="G23" i="6"/>
  <c r="O22" i="6"/>
  <c r="J22" i="6"/>
  <c r="G22" i="6"/>
  <c r="J20" i="6"/>
  <c r="N19" i="6"/>
  <c r="O19" i="6" s="1"/>
  <c r="M19" i="6"/>
  <c r="I19" i="6"/>
  <c r="J19" i="6" s="1"/>
  <c r="H19" i="6"/>
  <c r="F19" i="6"/>
  <c r="E19" i="6"/>
  <c r="D19" i="6"/>
  <c r="C19" i="6"/>
  <c r="J18" i="6"/>
  <c r="G18" i="6"/>
  <c r="O17" i="6"/>
  <c r="J17" i="6"/>
  <c r="G17" i="6"/>
  <c r="O16" i="6"/>
  <c r="J16" i="6"/>
  <c r="G16" i="6"/>
  <c r="G19" i="6" s="1"/>
  <c r="J14" i="6"/>
  <c r="O13" i="6"/>
  <c r="N13" i="6"/>
  <c r="M13" i="6"/>
  <c r="I13" i="6"/>
  <c r="H13" i="6"/>
  <c r="J13" i="6" s="1"/>
  <c r="F13" i="6"/>
  <c r="E13" i="6"/>
  <c r="D13" i="6"/>
  <c r="C13" i="6"/>
  <c r="O12" i="6"/>
  <c r="J12" i="6"/>
  <c r="G12" i="6"/>
  <c r="O11" i="6"/>
  <c r="J11" i="6"/>
  <c r="G11" i="6"/>
  <c r="G13" i="6" s="1"/>
  <c r="N28" i="5" l="1"/>
  <c r="O28" i="5" s="1"/>
  <c r="I28" i="5"/>
  <c r="J28" i="5" s="1"/>
  <c r="F28" i="5"/>
  <c r="E28" i="5"/>
  <c r="D28" i="5"/>
  <c r="C28" i="5"/>
  <c r="O27" i="5"/>
  <c r="J27" i="5"/>
  <c r="G27" i="5"/>
  <c r="G28" i="5" s="1"/>
  <c r="O26" i="5"/>
  <c r="J26" i="5"/>
  <c r="N24" i="5"/>
  <c r="O24" i="5" s="1"/>
  <c r="I24" i="5"/>
  <c r="J24" i="5" s="1"/>
  <c r="F24" i="5"/>
  <c r="E24" i="5"/>
  <c r="D24" i="5"/>
  <c r="C24" i="5"/>
  <c r="O23" i="5"/>
  <c r="J23" i="5"/>
  <c r="G23" i="5"/>
  <c r="O22" i="5"/>
  <c r="J22" i="5"/>
  <c r="G22" i="5"/>
  <c r="G24" i="5" s="1"/>
  <c r="J20" i="5"/>
  <c r="N19" i="5"/>
  <c r="O19" i="5" s="1"/>
  <c r="M19" i="5"/>
  <c r="J19" i="5"/>
  <c r="F19" i="5"/>
  <c r="E19" i="5"/>
  <c r="D19" i="5"/>
  <c r="C19" i="5"/>
  <c r="J18" i="5"/>
  <c r="G18" i="5"/>
  <c r="O17" i="5"/>
  <c r="J17" i="5"/>
  <c r="G17" i="5"/>
  <c r="O16" i="5"/>
  <c r="J16" i="5"/>
  <c r="G16" i="5"/>
  <c r="G19" i="5" s="1"/>
  <c r="J14" i="5"/>
  <c r="I13" i="5"/>
  <c r="J13" i="5" s="1"/>
  <c r="F13" i="5"/>
  <c r="E13" i="5"/>
  <c r="D13" i="5"/>
  <c r="C13" i="5"/>
  <c r="O12" i="5"/>
  <c r="J12" i="5"/>
  <c r="G12" i="5"/>
  <c r="O11" i="5"/>
  <c r="J11" i="5"/>
  <c r="G11" i="5"/>
  <c r="G13" i="5" s="1"/>
  <c r="N28" i="4" l="1"/>
  <c r="O28" i="4" s="1"/>
  <c r="M28" i="4"/>
  <c r="J28" i="4"/>
  <c r="I28" i="4"/>
  <c r="H28" i="4"/>
  <c r="G28" i="4"/>
  <c r="F28" i="4"/>
  <c r="E28" i="4"/>
  <c r="D28" i="4"/>
  <c r="C28" i="4"/>
  <c r="O27" i="4"/>
  <c r="J27" i="4"/>
  <c r="G27" i="4"/>
  <c r="O26" i="4"/>
  <c r="J26" i="4"/>
  <c r="N24" i="4"/>
  <c r="O24" i="4" s="1"/>
  <c r="M24" i="4"/>
  <c r="J24" i="4"/>
  <c r="I24" i="4"/>
  <c r="H24" i="4"/>
  <c r="G24" i="4"/>
  <c r="F24" i="4"/>
  <c r="E24" i="4"/>
  <c r="D24" i="4"/>
  <c r="C24" i="4"/>
  <c r="O23" i="4"/>
  <c r="J23" i="4"/>
  <c r="G23" i="4"/>
  <c r="O22" i="4"/>
  <c r="J22" i="4"/>
  <c r="G22" i="4"/>
  <c r="J20" i="4"/>
  <c r="N19" i="4"/>
  <c r="O19" i="4" s="1"/>
  <c r="M19" i="4"/>
  <c r="I19" i="4"/>
  <c r="J19" i="4" s="1"/>
  <c r="H19" i="4"/>
  <c r="F19" i="4"/>
  <c r="E19" i="4"/>
  <c r="D19" i="4"/>
  <c r="C19" i="4"/>
  <c r="J18" i="4"/>
  <c r="G18" i="4"/>
  <c r="O17" i="4"/>
  <c r="J17" i="4"/>
  <c r="G17" i="4"/>
  <c r="O16" i="4"/>
  <c r="J16" i="4"/>
  <c r="G16" i="4"/>
  <c r="G19" i="4" s="1"/>
  <c r="J14" i="4"/>
  <c r="I13" i="4"/>
  <c r="J13" i="4" s="1"/>
  <c r="F13" i="4"/>
  <c r="E13" i="4"/>
  <c r="D13" i="4"/>
  <c r="C13" i="4"/>
  <c r="O12" i="4"/>
  <c r="J12" i="4"/>
  <c r="G12" i="4"/>
  <c r="O11" i="4"/>
  <c r="J11" i="4"/>
  <c r="G11" i="4"/>
  <c r="G13" i="4" s="1"/>
  <c r="N28" i="3" l="1"/>
  <c r="O28" i="3" s="1"/>
  <c r="M28" i="3"/>
  <c r="J28" i="3"/>
  <c r="H28" i="3"/>
  <c r="F28" i="3"/>
  <c r="E28" i="3"/>
  <c r="D28" i="3"/>
  <c r="C28" i="3"/>
  <c r="O27" i="3"/>
  <c r="J27" i="3"/>
  <c r="G27" i="3"/>
  <c r="G28" i="3" s="1"/>
  <c r="O26" i="3"/>
  <c r="J26" i="3"/>
  <c r="O24" i="3"/>
  <c r="N24" i="3"/>
  <c r="M24" i="3"/>
  <c r="H24" i="3"/>
  <c r="J24" i="3" s="1"/>
  <c r="F24" i="3"/>
  <c r="E24" i="3"/>
  <c r="D24" i="3"/>
  <c r="C24" i="3"/>
  <c r="O23" i="3"/>
  <c r="J23" i="3"/>
  <c r="G23" i="3"/>
  <c r="O22" i="3"/>
  <c r="J22" i="3"/>
  <c r="G22" i="3"/>
  <c r="G24" i="3" s="1"/>
  <c r="J20" i="3"/>
  <c r="O19" i="3"/>
  <c r="N19" i="3"/>
  <c r="M19" i="3"/>
  <c r="J19" i="3"/>
  <c r="H19" i="3"/>
  <c r="F19" i="3"/>
  <c r="E19" i="3"/>
  <c r="D19" i="3"/>
  <c r="C19" i="3"/>
  <c r="J18" i="3"/>
  <c r="G18" i="3"/>
  <c r="O17" i="3"/>
  <c r="J17" i="3"/>
  <c r="G17" i="3"/>
  <c r="O16" i="3"/>
  <c r="J16" i="3"/>
  <c r="G16" i="3"/>
  <c r="G19" i="3" s="1"/>
  <c r="J14" i="3"/>
  <c r="N13" i="3"/>
  <c r="J13" i="3"/>
  <c r="H13" i="3"/>
  <c r="F13" i="3"/>
  <c r="E13" i="3"/>
  <c r="D13" i="3"/>
  <c r="C13" i="3"/>
  <c r="O12" i="3"/>
  <c r="J12" i="3"/>
  <c r="G12" i="3"/>
  <c r="O11" i="3"/>
  <c r="J11" i="3"/>
  <c r="G11" i="3"/>
  <c r="G13" i="3" s="1"/>
  <c r="M28" i="2" l="1"/>
  <c r="O28" i="2" s="1"/>
  <c r="J28" i="2"/>
  <c r="G28" i="2"/>
  <c r="F28" i="2"/>
  <c r="E28" i="2"/>
  <c r="D28" i="2"/>
  <c r="C28" i="2"/>
  <c r="O27" i="2"/>
  <c r="J27" i="2"/>
  <c r="G27" i="2"/>
  <c r="O26" i="2"/>
  <c r="J26" i="2"/>
  <c r="M24" i="2"/>
  <c r="O24" i="2" s="1"/>
  <c r="J24" i="2"/>
  <c r="F24" i="2"/>
  <c r="E24" i="2"/>
  <c r="D24" i="2"/>
  <c r="C24" i="2"/>
  <c r="O23" i="2"/>
  <c r="J23" i="2"/>
  <c r="G23" i="2"/>
  <c r="O22" i="2"/>
  <c r="J22" i="2"/>
  <c r="G22" i="2"/>
  <c r="G24" i="2" s="1"/>
  <c r="J20" i="2"/>
  <c r="M19" i="2"/>
  <c r="O19" i="2" s="1"/>
  <c r="J19" i="2"/>
  <c r="F19" i="2"/>
  <c r="E19" i="2"/>
  <c r="D19" i="2"/>
  <c r="C19" i="2"/>
  <c r="J18" i="2"/>
  <c r="G18" i="2"/>
  <c r="O17" i="2"/>
  <c r="J17" i="2"/>
  <c r="G17" i="2"/>
  <c r="O16" i="2"/>
  <c r="J16" i="2"/>
  <c r="G16" i="2"/>
  <c r="G19" i="2" s="1"/>
  <c r="J14" i="2"/>
  <c r="N13" i="2"/>
  <c r="J13" i="2"/>
  <c r="G13" i="2"/>
  <c r="F13" i="2"/>
  <c r="E13" i="2"/>
  <c r="D13" i="2"/>
  <c r="C13" i="2"/>
  <c r="O12" i="2"/>
  <c r="J12" i="2"/>
  <c r="G12" i="2"/>
  <c r="O11" i="2"/>
  <c r="J11" i="2"/>
  <c r="G11" i="2"/>
  <c r="M28" i="1" l="1"/>
  <c r="O28" i="1" s="1"/>
  <c r="H28" i="1"/>
  <c r="J28" i="1" s="1"/>
  <c r="F28" i="1"/>
  <c r="E28" i="1"/>
  <c r="D28" i="1"/>
  <c r="C28" i="1"/>
  <c r="O27" i="1"/>
  <c r="J27" i="1"/>
  <c r="G27" i="1"/>
  <c r="G28" i="1" s="1"/>
  <c r="O26" i="1"/>
  <c r="J26" i="1"/>
  <c r="M24" i="1"/>
  <c r="O24" i="1" s="1"/>
  <c r="H24" i="1"/>
  <c r="J24" i="1" s="1"/>
  <c r="G24" i="1"/>
  <c r="F24" i="1"/>
  <c r="E24" i="1"/>
  <c r="D24" i="1"/>
  <c r="C24" i="1"/>
  <c r="O23" i="1"/>
  <c r="J23" i="1"/>
  <c r="G23" i="1"/>
  <c r="O22" i="1"/>
  <c r="J22" i="1"/>
  <c r="G22" i="1"/>
  <c r="J20" i="1"/>
  <c r="M19" i="1"/>
  <c r="O19" i="1" s="1"/>
  <c r="J19" i="1"/>
  <c r="F19" i="1"/>
  <c r="E19" i="1"/>
  <c r="D19" i="1"/>
  <c r="C19" i="1"/>
  <c r="J18" i="1"/>
  <c r="G18" i="1"/>
  <c r="O17" i="1"/>
  <c r="J17" i="1"/>
  <c r="G17" i="1"/>
  <c r="O16" i="1"/>
  <c r="J16" i="1"/>
  <c r="G16" i="1"/>
  <c r="G19" i="1" s="1"/>
  <c r="J14" i="1"/>
  <c r="J13" i="1"/>
  <c r="F13" i="1"/>
  <c r="E13" i="1"/>
  <c r="D13" i="1"/>
  <c r="C13" i="1"/>
  <c r="O12" i="1"/>
  <c r="J12" i="1"/>
  <c r="G12" i="1"/>
  <c r="O11" i="1"/>
  <c r="J11" i="1"/>
  <c r="G11" i="1"/>
  <c r="G13" i="1" s="1"/>
</calcChain>
</file>

<file path=xl/sharedStrings.xml><?xml version="1.0" encoding="utf-8"?>
<sst xmlns="http://schemas.openxmlformats.org/spreadsheetml/2006/main" count="409" uniqueCount="66">
  <si>
    <t>Planning and Development Department</t>
  </si>
  <si>
    <t>Statistics Section</t>
  </si>
  <si>
    <t xml:space="preserve">AIR TRAFFIC SUMMARY </t>
  </si>
  <si>
    <t xml:space="preserve"> Muscat Int'll Airport (2012- 2013)</t>
  </si>
  <si>
    <t>Salalah Airport (2012- 2013)</t>
  </si>
  <si>
    <t>ملخص الحركة الجوية في مطار مسقط الدولي(2012-2013)م</t>
  </si>
  <si>
    <t>ملخص الحركة الجوية في مطار صلالة(2012-2013)م</t>
  </si>
  <si>
    <t>البيـــان                       Details</t>
  </si>
  <si>
    <t>السنة / Year</t>
  </si>
  <si>
    <t>Year</t>
  </si>
  <si>
    <t>السنة</t>
  </si>
  <si>
    <t>Change  %  نسبة التغير  %</t>
  </si>
  <si>
    <t>12/13</t>
  </si>
  <si>
    <r>
      <t xml:space="preserve"> Aircraft Movements                             حركة الطائرات      </t>
    </r>
    <r>
      <rPr>
        <b/>
        <sz val="16"/>
        <color indexed="62"/>
        <rFont val="Arial CE"/>
        <family val="2"/>
        <charset val="238"/>
      </rPr>
      <t/>
    </r>
  </si>
  <si>
    <t xml:space="preserve"> Aircraft Movements                             حركة الطائرات      </t>
  </si>
  <si>
    <t xml:space="preserve">Landing                     الهبوط  </t>
  </si>
  <si>
    <t xml:space="preserve">Take Off                     الاقلاع  </t>
  </si>
  <si>
    <t xml:space="preserve">Total                        الاجمالي  </t>
  </si>
  <si>
    <t>حركة الطائرات التي تعبر الاجواء
Overflying Aircraft Movement</t>
  </si>
  <si>
    <t>Passengers                                          المسافرون</t>
  </si>
  <si>
    <t xml:space="preserve">Arrival                     القادمون  </t>
  </si>
  <si>
    <t xml:space="preserve">Departure               المغادرون </t>
  </si>
  <si>
    <t xml:space="preserve">Transit                      العابرون </t>
  </si>
  <si>
    <t xml:space="preserve">Total                       الاجمالي  </t>
  </si>
  <si>
    <t>Transfer   المسافرون المحولون</t>
  </si>
  <si>
    <t xml:space="preserve">Freight (Tons)                                                       (الطن)    البضــــائع </t>
  </si>
  <si>
    <t xml:space="preserve">Unloaded                  المفرغة  </t>
  </si>
  <si>
    <t xml:space="preserve">Loaded                   المشحونة  </t>
  </si>
  <si>
    <t>Total                         الاجمالي</t>
  </si>
  <si>
    <r>
      <t>Mail (Tons)</t>
    </r>
    <r>
      <rPr>
        <b/>
        <sz val="16"/>
        <color theme="0" tint="-0.499984740745262"/>
        <rFont val="Arial CE"/>
        <family val="2"/>
        <charset val="238"/>
      </rPr>
      <t xml:space="preserve"> </t>
    </r>
    <r>
      <rPr>
        <b/>
        <sz val="12"/>
        <color theme="0" tint="-0.499984740745262"/>
        <rFont val="Arial CE"/>
        <family val="2"/>
        <charset val="238"/>
      </rPr>
      <t xml:space="preserve">                                                            (الطن) البريــــــد </t>
    </r>
  </si>
  <si>
    <t xml:space="preserve">Mail (Tons)                                                             (الطن) البريــــــد </t>
  </si>
  <si>
    <t xml:space="preserve">Unloaded                   الوارد </t>
  </si>
  <si>
    <t xml:space="preserve">Loaded                     الصادر </t>
  </si>
  <si>
    <t xml:space="preserve">Total                        الاجمالي </t>
  </si>
  <si>
    <t xml:space="preserve">* freight &amp;mail traffic is rounded to 10,000 tonnes                       </t>
  </si>
  <si>
    <t xml:space="preserve">                       *حركة البضائع والبريد مقربة لعشرة الاف طن  </t>
  </si>
  <si>
    <t xml:space="preserve"> Muscat Int'll Airport (2013- 2014)</t>
  </si>
  <si>
    <t>Salalah Airport (2013- 2014)</t>
  </si>
  <si>
    <t>ملخص الحركة الجوية في مطار مسقط الدولي(2013-2014)م</t>
  </si>
  <si>
    <t>ملخص الحركة الجوية في مطار صلالة(2013-2014)م</t>
  </si>
  <si>
    <t>13/14</t>
  </si>
  <si>
    <t xml:space="preserve"> Muscat Int'll Airport (2014- 2015)</t>
  </si>
  <si>
    <t>Salalah Airport (2014- 2015)</t>
  </si>
  <si>
    <t>ملخص الحركة الجوية في مطار مسقط الدولي(2014-2015)م</t>
  </si>
  <si>
    <t>ملخص الحركة الجوية في مطار صلالة(2014-2015)م</t>
  </si>
  <si>
    <t>14/15</t>
  </si>
  <si>
    <t xml:space="preserve"> Muscat Int'll Airport (2015- 2016)</t>
  </si>
  <si>
    <t>Salalah Airport (2015- 2016)</t>
  </si>
  <si>
    <t>ملخص الحركة الجوية في مطار مسقط الدولي(2015-2016)م</t>
  </si>
  <si>
    <t>ملخص الحركة الجوية في مطار صلالة(2015-2016)م</t>
  </si>
  <si>
    <t>15/16</t>
  </si>
  <si>
    <t xml:space="preserve"> Muscat Int'll Airport (2016- 2017)</t>
  </si>
  <si>
    <t>Salalah Airport (2016- 2017)</t>
  </si>
  <si>
    <t>ملخص الحركة الجوية في مطار مسقط الدولي(2016-2017)م</t>
  </si>
  <si>
    <t>ملخص الحركة الجوية في مطار صلالة(2016-2017)م</t>
  </si>
  <si>
    <t>16/17</t>
  </si>
  <si>
    <t xml:space="preserve"> Muscat Int'll Airport (2017- 2018)</t>
  </si>
  <si>
    <t>Salalah Airport (2017- 2018)</t>
  </si>
  <si>
    <t>ملخص الحركة الجوية في مطار مسقط الدولي(2017-2018)م</t>
  </si>
  <si>
    <t>ملخص الحركة الجوية في مطار صلالة(2017-2018)م</t>
  </si>
  <si>
    <t>17/18</t>
  </si>
  <si>
    <t xml:space="preserve"> Muscat Int'll Airport (2018- 2019)</t>
  </si>
  <si>
    <t>Salalah Airport (2018- 2019)</t>
  </si>
  <si>
    <t>ملخص الحركة الجوية في مطار مسقط الدولي(2018-2019)م</t>
  </si>
  <si>
    <t>ملخص الحركة الجوية في مطار صلالة(2018-2019)م</t>
  </si>
  <si>
    <t>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</si>
</sst>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color theme="0" tint="-0.499984740745262"/>
      <name val="Calibri"/>
      <family val="2"/>
      <scheme val="minor"/>
    </font>
    <font>
      <b/>
      <sz val="11"/>
      <color rgb="FFC00000"/>
      <name val="Arial CE"/>
      <family val="2"/>
      <charset val="238"/>
    </font>
    <font>
      <b/>
      <sz val="10"/>
      <color theme="0" tint="-0.499984740745262"/>
      <name val="Arial CE"/>
      <family val="2"/>
      <charset val="238"/>
    </font>
    <font>
      <b/>
      <sz val="12"/>
      <color theme="0" tint="-0.499984740745262"/>
      <name val="Arial CE"/>
      <family val="2"/>
      <charset val="238"/>
    </font>
    <font>
      <b/>
      <sz val="16"/>
      <color indexed="62"/>
      <name val="Arial CE"/>
      <family val="2"/>
      <charset val="238"/>
    </font>
    <font>
      <b/>
      <sz val="16"/>
      <color theme="0" tint="-0.499984740745262"/>
      <name val="Arial CE"/>
      <family val="2"/>
      <charset val="238"/>
    </font>
    <font>
      <b/>
      <sz val="11"/>
      <color theme="0" tint="-0.499984740745262"/>
      <name val="Arial CE"/>
      <charset val="178"/>
    </font>
    <font>
      <b/>
      <sz val="12"/>
      <color theme="0" tint="-0.499984740745262"/>
      <name val="Arial CE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7" fillId="3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164" fontId="8" fillId="3" borderId="4" xfId="1" applyNumberFormat="1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/>
    </xf>
    <xf numFmtId="165" fontId="9" fillId="3" borderId="1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190500</xdr:rowOff>
    </xdr:from>
    <xdr:to>
      <xdr:col>1</xdr:col>
      <xdr:colOff>1431786</xdr:colOff>
      <xdr:row>7</xdr:row>
      <xdr:rowOff>333374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90525"/>
          <a:ext cx="1612761" cy="14001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28575</xdr:rowOff>
    </xdr:from>
    <xdr:to>
      <xdr:col>1</xdr:col>
      <xdr:colOff>1346061</xdr:colOff>
      <xdr:row>7</xdr:row>
      <xdr:rowOff>371474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28625"/>
          <a:ext cx="1612761" cy="14001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47625</xdr:rowOff>
    </xdr:from>
    <xdr:to>
      <xdr:col>1</xdr:col>
      <xdr:colOff>1327011</xdr:colOff>
      <xdr:row>7</xdr:row>
      <xdr:rowOff>390524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47675"/>
          <a:ext cx="1612761" cy="14001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38100</xdr:rowOff>
    </xdr:from>
    <xdr:to>
      <xdr:col>1</xdr:col>
      <xdr:colOff>1336536</xdr:colOff>
      <xdr:row>7</xdr:row>
      <xdr:rowOff>380999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38150"/>
          <a:ext cx="1612761" cy="14001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2</xdr:row>
      <xdr:rowOff>47625</xdr:rowOff>
    </xdr:from>
    <xdr:to>
      <xdr:col>1</xdr:col>
      <xdr:colOff>1355586</xdr:colOff>
      <xdr:row>7</xdr:row>
      <xdr:rowOff>390524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47675"/>
          <a:ext cx="1612761" cy="1400174"/>
        </a:xfrm>
        <a:prstGeom prst="rect">
          <a:avLst/>
        </a:prstGeom>
        <a:ln>
          <a:noFill/>
        </a:ln>
        <a:effectLst>
          <a:outerShdw blurRad="50800" dist="50800" dir="5400000" algn="ctr" rotWithShape="0">
            <a:srgbClr val="000000">
              <a:alpha val="18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7</xdr:col>
      <xdr:colOff>133350</xdr:colOff>
      <xdr:row>3</xdr:row>
      <xdr:rowOff>168036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2000250" cy="161583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76976</xdr:rowOff>
    </xdr:from>
    <xdr:to>
      <xdr:col>1</xdr:col>
      <xdr:colOff>1620043</xdr:colOff>
      <xdr:row>7</xdr:row>
      <xdr:rowOff>266700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7026"/>
          <a:ext cx="2029618" cy="124699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35"/>
  <sheetViews>
    <sheetView workbookViewId="0"/>
  </sheetViews>
  <sheetFormatPr defaultRowHeight="15.75"/>
  <cols>
    <col min="1" max="1" width="9.140625" style="2"/>
    <col min="2" max="2" width="27.42578125" style="1" customWidth="1"/>
    <col min="3" max="6" width="13.42578125" style="2" hidden="1" customWidth="1"/>
    <col min="7" max="7" width="13.42578125" style="3" hidden="1" customWidth="1"/>
    <col min="8" max="8" width="15.85546875" style="3" customWidth="1"/>
    <col min="9" max="9" width="15.7109375" style="3" customWidth="1"/>
    <col min="10" max="10" width="14" style="4" customWidth="1"/>
    <col min="11" max="11" width="9.140625" style="2" customWidth="1"/>
    <col min="12" max="12" width="30.85546875" style="2" customWidth="1"/>
    <col min="13" max="13" width="17.5703125" style="2" customWidth="1"/>
    <col min="14" max="14" width="12" style="2" customWidth="1"/>
    <col min="15" max="15" width="16.28515625" style="2" customWidth="1"/>
    <col min="16" max="16384" width="9.140625" style="2"/>
  </cols>
  <sheetData>
    <row r="3" spans="2:35" ht="18.75">
      <c r="B3" s="5" t="s">
        <v>0</v>
      </c>
      <c r="C3" s="5"/>
      <c r="D3" s="5"/>
      <c r="E3"/>
    </row>
    <row r="4" spans="2:35" ht="18.75">
      <c r="B4" s="5" t="s">
        <v>1</v>
      </c>
      <c r="C4" s="5"/>
      <c r="D4" s="5"/>
      <c r="E4"/>
    </row>
    <row r="5" spans="2:35" ht="15">
      <c r="B5" s="54" t="s">
        <v>2</v>
      </c>
      <c r="C5" s="54"/>
      <c r="D5" s="54"/>
      <c r="E5" s="54"/>
      <c r="F5" s="54"/>
      <c r="G5" s="54"/>
      <c r="H5" s="54"/>
      <c r="I5" s="54"/>
      <c r="J5" s="54"/>
      <c r="L5" s="54" t="s">
        <v>2</v>
      </c>
      <c r="M5" s="54"/>
      <c r="N5" s="54"/>
      <c r="O5" s="54"/>
    </row>
    <row r="6" spans="2:35" ht="15">
      <c r="B6" s="54" t="s">
        <v>3</v>
      </c>
      <c r="C6" s="54"/>
      <c r="D6" s="54"/>
      <c r="E6" s="54"/>
      <c r="F6" s="54"/>
      <c r="G6" s="54"/>
      <c r="H6" s="54"/>
      <c r="I6" s="54"/>
      <c r="J6" s="54"/>
      <c r="L6" s="54" t="s">
        <v>4</v>
      </c>
      <c r="M6" s="54"/>
      <c r="N6" s="54"/>
      <c r="O6" s="54"/>
    </row>
    <row r="7" spans="2:35" thickBot="1">
      <c r="B7" s="6"/>
      <c r="C7" s="7"/>
      <c r="D7" s="7"/>
      <c r="E7" s="7"/>
      <c r="F7" s="7"/>
      <c r="G7" s="7"/>
      <c r="H7" s="8"/>
      <c r="I7" s="8" t="s">
        <v>5</v>
      </c>
      <c r="J7" s="8"/>
      <c r="L7" s="55" t="s">
        <v>6</v>
      </c>
      <c r="M7" s="55"/>
      <c r="N7" s="55"/>
      <c r="O7" s="55"/>
    </row>
    <row r="8" spans="2:35" ht="47.25">
      <c r="B8" s="49" t="s">
        <v>7</v>
      </c>
      <c r="C8" s="51" t="s">
        <v>8</v>
      </c>
      <c r="D8" s="51"/>
      <c r="E8" s="51"/>
      <c r="F8" s="51"/>
      <c r="G8" s="51"/>
      <c r="H8" s="9" t="s">
        <v>9</v>
      </c>
      <c r="I8" s="9" t="s">
        <v>10</v>
      </c>
      <c r="J8" s="10" t="s">
        <v>11</v>
      </c>
      <c r="L8" s="49" t="s">
        <v>7</v>
      </c>
      <c r="M8" s="9" t="s">
        <v>9</v>
      </c>
      <c r="N8" s="9" t="s">
        <v>10</v>
      </c>
      <c r="O8" s="10" t="s">
        <v>11</v>
      </c>
    </row>
    <row r="9" spans="2:35" ht="16.5" thickBot="1">
      <c r="B9" s="50"/>
      <c r="C9" s="11">
        <v>2002</v>
      </c>
      <c r="D9" s="12">
        <v>2003</v>
      </c>
      <c r="E9" s="12">
        <v>2004</v>
      </c>
      <c r="F9" s="12">
        <v>2005</v>
      </c>
      <c r="G9" s="13">
        <v>2006</v>
      </c>
      <c r="H9" s="14">
        <v>2012</v>
      </c>
      <c r="I9" s="14">
        <v>2013</v>
      </c>
      <c r="J9" s="15" t="s">
        <v>12</v>
      </c>
      <c r="L9" s="50"/>
      <c r="M9" s="14">
        <v>2012</v>
      </c>
      <c r="N9" s="14">
        <v>2013</v>
      </c>
      <c r="O9" s="15" t="s">
        <v>12</v>
      </c>
    </row>
    <row r="10" spans="2:35" ht="16.5" thickBot="1">
      <c r="B10" s="52" t="s">
        <v>13</v>
      </c>
      <c r="C10" s="52"/>
      <c r="D10" s="52"/>
      <c r="E10" s="52"/>
      <c r="F10" s="52"/>
      <c r="G10" s="52"/>
      <c r="H10" s="52"/>
      <c r="I10" s="52"/>
      <c r="J10" s="52"/>
      <c r="L10" s="53" t="s">
        <v>14</v>
      </c>
      <c r="M10" s="53"/>
      <c r="N10" s="53"/>
      <c r="O10" s="53"/>
    </row>
    <row r="11" spans="2:35">
      <c r="B11" s="16" t="s">
        <v>15</v>
      </c>
      <c r="C11" s="17">
        <v>19778</v>
      </c>
      <c r="D11" s="17">
        <v>21165</v>
      </c>
      <c r="E11" s="17">
        <v>21817</v>
      </c>
      <c r="F11" s="17">
        <v>22208</v>
      </c>
      <c r="G11" s="17">
        <f>771+19596+688+3910</f>
        <v>24965</v>
      </c>
      <c r="H11" s="18">
        <v>40746</v>
      </c>
      <c r="I11" s="18">
        <v>45114</v>
      </c>
      <c r="J11" s="19">
        <f>(I11-H11)/H11*100</f>
        <v>10.720070681784714</v>
      </c>
      <c r="K11" s="20"/>
      <c r="L11" s="16" t="s">
        <v>15</v>
      </c>
      <c r="M11" s="18">
        <v>6144</v>
      </c>
      <c r="N11" s="18">
        <v>6670</v>
      </c>
      <c r="O11" s="19">
        <f>(N11-M11)/M11*100</f>
        <v>8.5611979166666679</v>
      </c>
      <c r="P11" s="20"/>
      <c r="Q11" s="20"/>
      <c r="R11" s="20"/>
      <c r="S11" s="20"/>
      <c r="T11" s="20"/>
      <c r="U11" s="20"/>
    </row>
    <row r="12" spans="2:35">
      <c r="B12" s="21" t="s">
        <v>16</v>
      </c>
      <c r="C12" s="22">
        <v>19777</v>
      </c>
      <c r="D12" s="22">
        <v>21165</v>
      </c>
      <c r="E12" s="22">
        <v>21805</v>
      </c>
      <c r="F12" s="22">
        <v>22200</v>
      </c>
      <c r="G12" s="23">
        <f>767+19629+636+3904</f>
        <v>24936</v>
      </c>
      <c r="H12" s="24">
        <v>40740</v>
      </c>
      <c r="I12" s="24">
        <v>45110</v>
      </c>
      <c r="J12" s="25">
        <f>(I12-H12)/H12*100</f>
        <v>10.726558664702994</v>
      </c>
      <c r="K12" s="20"/>
      <c r="L12" s="21" t="s">
        <v>16</v>
      </c>
      <c r="M12" s="24">
        <v>6142</v>
      </c>
      <c r="N12" s="24">
        <v>6647</v>
      </c>
      <c r="O12" s="25">
        <f>(N12-M12)/M12*100</f>
        <v>8.2220774991859322</v>
      </c>
      <c r="P12" s="20"/>
      <c r="Q12" s="20"/>
      <c r="R12" s="20"/>
      <c r="S12" s="20"/>
      <c r="T12" s="20"/>
      <c r="U12" s="20"/>
    </row>
    <row r="13" spans="2:35" ht="16.5" thickBot="1">
      <c r="B13" s="21" t="s">
        <v>17</v>
      </c>
      <c r="C13" s="22">
        <f t="shared" ref="C13:G13" si="0">SUM(C11:C12)</f>
        <v>39555</v>
      </c>
      <c r="D13" s="22">
        <f t="shared" si="0"/>
        <v>42330</v>
      </c>
      <c r="E13" s="22">
        <f t="shared" si="0"/>
        <v>43622</v>
      </c>
      <c r="F13" s="22">
        <f t="shared" si="0"/>
        <v>44408</v>
      </c>
      <c r="G13" s="22">
        <f t="shared" si="0"/>
        <v>49901</v>
      </c>
      <c r="H13" s="24">
        <v>81486</v>
      </c>
      <c r="I13" s="24">
        <v>90224</v>
      </c>
      <c r="J13" s="25">
        <f>(I13-H13)/H13*100</f>
        <v>10.723314434381367</v>
      </c>
      <c r="K13" s="20"/>
      <c r="L13" s="26" t="s">
        <v>17</v>
      </c>
      <c r="M13" s="27">
        <v>12286</v>
      </c>
      <c r="N13" s="27">
        <v>13317</v>
      </c>
      <c r="O13" s="28">
        <v>1</v>
      </c>
      <c r="P13" s="20"/>
      <c r="Q13" s="20"/>
      <c r="R13" s="20"/>
      <c r="S13" s="20"/>
      <c r="T13" s="20"/>
      <c r="U13" s="20"/>
    </row>
    <row r="14" spans="2:35" ht="45.75" thickBot="1">
      <c r="B14" s="29" t="s">
        <v>18</v>
      </c>
      <c r="C14" s="30"/>
      <c r="D14" s="30"/>
      <c r="E14" s="30"/>
      <c r="F14" s="30"/>
      <c r="G14" s="30"/>
      <c r="H14" s="27">
        <v>330860</v>
      </c>
      <c r="I14" s="27">
        <v>333161</v>
      </c>
      <c r="J14" s="28">
        <f>(I14-H14)/H14*100</f>
        <v>0.6954603155413166</v>
      </c>
      <c r="K14" s="20"/>
      <c r="L14" s="20"/>
      <c r="M14" s="20"/>
      <c r="N14" s="31"/>
      <c r="O14" s="20"/>
      <c r="P14" s="20"/>
      <c r="Q14" s="20"/>
      <c r="R14" s="20"/>
      <c r="S14" s="20"/>
      <c r="T14" s="20"/>
      <c r="U14" s="20"/>
    </row>
    <row r="15" spans="2:35" ht="16.5" thickBot="1">
      <c r="B15" s="58" t="s">
        <v>19</v>
      </c>
      <c r="C15" s="58"/>
      <c r="D15" s="58"/>
      <c r="E15" s="58"/>
      <c r="F15" s="58"/>
      <c r="G15" s="58"/>
      <c r="H15" s="58"/>
      <c r="I15" s="58"/>
      <c r="J15" s="58"/>
      <c r="L15" s="53" t="s">
        <v>19</v>
      </c>
      <c r="M15" s="53"/>
      <c r="N15" s="53"/>
      <c r="O15" s="53"/>
      <c r="P15" s="53"/>
      <c r="Q15" s="53"/>
      <c r="R15" s="53"/>
      <c r="S15" s="53"/>
      <c r="T15" s="32"/>
    </row>
    <row r="16" spans="2:35">
      <c r="B16" s="16" t="s">
        <v>20</v>
      </c>
      <c r="C16" s="17">
        <v>1163506</v>
      </c>
      <c r="D16" s="17">
        <v>1333763</v>
      </c>
      <c r="E16" s="17">
        <v>1572271</v>
      </c>
      <c r="F16" s="17">
        <v>1695281</v>
      </c>
      <c r="G16" s="17">
        <f>790+2101820+15420+159990</f>
        <v>2278020</v>
      </c>
      <c r="H16" s="18">
        <v>3828403</v>
      </c>
      <c r="I16" s="18">
        <v>4179863</v>
      </c>
      <c r="J16" s="19">
        <f>(I16-H16)/H16*100</f>
        <v>9.1803292391109288</v>
      </c>
      <c r="K16" s="20"/>
      <c r="L16" s="16" t="s">
        <v>20</v>
      </c>
      <c r="M16" s="18">
        <v>312163</v>
      </c>
      <c r="N16" s="33">
        <v>366764</v>
      </c>
      <c r="O16" s="19">
        <f>(N16-M16)/M16*100</f>
        <v>17.491182491198508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51">
      <c r="B17" s="21" t="s">
        <v>21</v>
      </c>
      <c r="C17" s="22">
        <v>1151178</v>
      </c>
      <c r="D17" s="22">
        <v>1306050</v>
      </c>
      <c r="E17" s="22">
        <v>1558992</v>
      </c>
      <c r="F17" s="22">
        <v>1693523</v>
      </c>
      <c r="G17" s="22">
        <f>981+2062412+22221+157524</f>
        <v>2243138</v>
      </c>
      <c r="H17" s="24">
        <v>3638685</v>
      </c>
      <c r="I17" s="24">
        <v>4086300</v>
      </c>
      <c r="J17" s="25">
        <f>(I17-H17)/H17*100</f>
        <v>12.301559491959321</v>
      </c>
      <c r="K17" s="20"/>
      <c r="L17" s="21" t="s">
        <v>21</v>
      </c>
      <c r="M17" s="24">
        <v>317043</v>
      </c>
      <c r="N17" s="34">
        <v>379928</v>
      </c>
      <c r="O17" s="25">
        <f>(N17-M17)/M17*100</f>
        <v>19.834848900622312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2:51">
      <c r="B18" s="21" t="s">
        <v>22</v>
      </c>
      <c r="C18" s="22">
        <v>135738</v>
      </c>
      <c r="D18" s="22">
        <v>246674</v>
      </c>
      <c r="E18" s="22">
        <v>330480</v>
      </c>
      <c r="F18" s="22">
        <v>389325</v>
      </c>
      <c r="G18" s="22">
        <f>281+225303+30316</f>
        <v>255900</v>
      </c>
      <c r="H18" s="24">
        <v>79627</v>
      </c>
      <c r="I18" s="24">
        <v>44764</v>
      </c>
      <c r="J18" s="25">
        <f>(I18-H18)/H18*100</f>
        <v>-43.782887713966367</v>
      </c>
      <c r="K18" s="20"/>
      <c r="L18" s="21" t="s">
        <v>22</v>
      </c>
      <c r="M18" s="24">
        <v>99</v>
      </c>
      <c r="N18" s="34">
        <v>302</v>
      </c>
      <c r="O18" s="25">
        <v>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:51" ht="16.5" thickBot="1">
      <c r="B19" s="21" t="s">
        <v>23</v>
      </c>
      <c r="C19" s="22">
        <f t="shared" ref="C19:G19" si="1">SUM(C16:C18)</f>
        <v>2450422</v>
      </c>
      <c r="D19" s="22">
        <f t="shared" si="1"/>
        <v>2886487</v>
      </c>
      <c r="E19" s="22">
        <f t="shared" si="1"/>
        <v>3461743</v>
      </c>
      <c r="F19" s="22">
        <f t="shared" si="1"/>
        <v>3778129</v>
      </c>
      <c r="G19" s="22">
        <f t="shared" si="1"/>
        <v>4777058</v>
      </c>
      <c r="H19" s="24">
        <v>7546715</v>
      </c>
      <c r="I19" s="24">
        <v>8310927</v>
      </c>
      <c r="J19" s="25">
        <f>(I19-H19)/H19*100</f>
        <v>10.126419243339651</v>
      </c>
      <c r="K19" s="20"/>
      <c r="L19" s="26" t="s">
        <v>23</v>
      </c>
      <c r="M19" s="27">
        <f>SUM(M16:M18)</f>
        <v>629305</v>
      </c>
      <c r="N19" s="35">
        <v>746994</v>
      </c>
      <c r="O19" s="28">
        <f>(N19-M19)/M19*100</f>
        <v>18.7014245874417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2:51" ht="16.5" thickBot="1">
      <c r="B20" s="26" t="s">
        <v>24</v>
      </c>
      <c r="C20" s="30"/>
      <c r="D20" s="30"/>
      <c r="E20" s="30"/>
      <c r="F20" s="30"/>
      <c r="G20" s="30"/>
      <c r="H20" s="27">
        <v>2413922</v>
      </c>
      <c r="I20" s="27">
        <v>2881068</v>
      </c>
      <c r="J20" s="28">
        <f>(I20-H20)/H20*100</f>
        <v>19.352158023332983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2:51" ht="16.5" thickBot="1">
      <c r="B21" s="58" t="s">
        <v>25</v>
      </c>
      <c r="C21" s="58"/>
      <c r="D21" s="58"/>
      <c r="E21" s="58"/>
      <c r="F21" s="58"/>
      <c r="G21" s="58"/>
      <c r="H21" s="58"/>
      <c r="I21" s="58"/>
      <c r="J21" s="58"/>
      <c r="L21" s="58" t="s">
        <v>25</v>
      </c>
      <c r="M21" s="58"/>
      <c r="N21" s="58"/>
      <c r="O21" s="58"/>
      <c r="P21" s="20"/>
      <c r="Q21" s="20"/>
      <c r="R21" s="20"/>
      <c r="S21" s="20"/>
      <c r="T21" s="20"/>
      <c r="U21" s="20"/>
      <c r="V21" s="20"/>
      <c r="W21" s="20"/>
    </row>
    <row r="22" spans="2:51">
      <c r="B22" s="36" t="s">
        <v>26</v>
      </c>
      <c r="C22" s="17">
        <v>28755</v>
      </c>
      <c r="D22" s="17">
        <v>29618</v>
      </c>
      <c r="E22" s="17">
        <v>39327</v>
      </c>
      <c r="F22" s="17">
        <v>44279</v>
      </c>
      <c r="G22" s="17">
        <f>52144+2903+803</f>
        <v>55850</v>
      </c>
      <c r="H22" s="18">
        <v>72502</v>
      </c>
      <c r="I22" s="18">
        <v>77308</v>
      </c>
      <c r="J22" s="19">
        <f>(I22-H22)/H22*100</f>
        <v>6.628782654271606</v>
      </c>
      <c r="K22" s="20"/>
      <c r="L22" s="16" t="s">
        <v>26</v>
      </c>
      <c r="M22" s="18">
        <v>476</v>
      </c>
      <c r="N22" s="18">
        <v>527</v>
      </c>
      <c r="O22" s="19">
        <f>(N22-M22)/M22*100</f>
        <v>10.714285714285714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2:51">
      <c r="B23" s="37" t="s">
        <v>27</v>
      </c>
      <c r="C23" s="22">
        <v>18179</v>
      </c>
      <c r="D23" s="22">
        <v>19012</v>
      </c>
      <c r="E23" s="22">
        <v>27824</v>
      </c>
      <c r="F23" s="22">
        <v>31053</v>
      </c>
      <c r="G23" s="22">
        <f>41127+319+612</f>
        <v>42058</v>
      </c>
      <c r="H23" s="24">
        <v>39805</v>
      </c>
      <c r="I23" s="24">
        <v>41999</v>
      </c>
      <c r="J23" s="25">
        <f>(I23-H23)/H23*100</f>
        <v>5.5118703680442156</v>
      </c>
      <c r="K23" s="20"/>
      <c r="L23" s="21" t="s">
        <v>27</v>
      </c>
      <c r="M23" s="24">
        <v>844</v>
      </c>
      <c r="N23" s="24">
        <v>841</v>
      </c>
      <c r="O23" s="25">
        <f>(N23-M23)/M23*100</f>
        <v>-0.35545023696682465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2:51" ht="16.5" thickBot="1">
      <c r="B24" s="38" t="s">
        <v>28</v>
      </c>
      <c r="C24" s="30">
        <f t="shared" ref="C24:G24" si="2">SUM(C22:C23)</f>
        <v>46934</v>
      </c>
      <c r="D24" s="30">
        <f t="shared" si="2"/>
        <v>48630</v>
      </c>
      <c r="E24" s="30">
        <f t="shared" si="2"/>
        <v>67151</v>
      </c>
      <c r="F24" s="30">
        <f t="shared" si="2"/>
        <v>75332</v>
      </c>
      <c r="G24" s="30">
        <f t="shared" si="2"/>
        <v>97908</v>
      </c>
      <c r="H24" s="27">
        <f>SUM(H22:H23)</f>
        <v>112307</v>
      </c>
      <c r="I24" s="27">
        <v>119307</v>
      </c>
      <c r="J24" s="28">
        <f>(I24-H24)/H24*100</f>
        <v>6.2329151344083629</v>
      </c>
      <c r="K24" s="20"/>
      <c r="L24" s="26" t="s">
        <v>28</v>
      </c>
      <c r="M24" s="27">
        <f>SUM(M22:M23)</f>
        <v>1320</v>
      </c>
      <c r="N24" s="27">
        <v>1368</v>
      </c>
      <c r="O24" s="28">
        <f>(N24-M24)/M24*100</f>
        <v>3.6363636363636362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2:51" ht="21" thickBot="1">
      <c r="B25" s="58" t="s">
        <v>29</v>
      </c>
      <c r="C25" s="58"/>
      <c r="D25" s="58"/>
      <c r="E25" s="58"/>
      <c r="F25" s="58"/>
      <c r="G25" s="58"/>
      <c r="H25" s="58"/>
      <c r="I25" s="58"/>
      <c r="J25" s="58"/>
      <c r="L25" s="58" t="s">
        <v>30</v>
      </c>
      <c r="M25" s="58"/>
      <c r="N25" s="58"/>
      <c r="O25" s="58"/>
      <c r="P25" s="20"/>
      <c r="Q25" s="20"/>
      <c r="R25" s="20"/>
      <c r="S25" s="20"/>
      <c r="T25" s="20"/>
      <c r="U25" s="20"/>
      <c r="V25" s="20"/>
      <c r="W25" s="20"/>
    </row>
    <row r="26" spans="2:51">
      <c r="B26" s="16" t="s">
        <v>31</v>
      </c>
      <c r="C26" s="39">
        <v>1336</v>
      </c>
      <c r="D26" s="39">
        <v>917</v>
      </c>
      <c r="E26" s="39">
        <v>724</v>
      </c>
      <c r="F26" s="39">
        <v>492</v>
      </c>
      <c r="G26" s="39">
        <v>1047</v>
      </c>
      <c r="H26" s="18">
        <v>632</v>
      </c>
      <c r="I26" s="18">
        <v>503</v>
      </c>
      <c r="J26" s="19">
        <f>(I26-H26)/H26*100</f>
        <v>-20.411392405063292</v>
      </c>
      <c r="K26" s="20"/>
      <c r="L26" s="16" t="s">
        <v>26</v>
      </c>
      <c r="M26" s="18">
        <v>13.417</v>
      </c>
      <c r="N26" s="18">
        <v>45.08</v>
      </c>
      <c r="O26" s="19">
        <f>(N26-M26)/M26*100</f>
        <v>235.99165238130726</v>
      </c>
      <c r="P26" s="20"/>
      <c r="Q26" s="20"/>
      <c r="R26" s="20"/>
      <c r="S26" s="20"/>
      <c r="T26" s="20"/>
      <c r="U26" s="20"/>
      <c r="V26" s="20"/>
      <c r="W26" s="20"/>
    </row>
    <row r="27" spans="2:51">
      <c r="B27" s="21" t="s">
        <v>32</v>
      </c>
      <c r="C27" s="40">
        <v>687</v>
      </c>
      <c r="D27" s="40">
        <v>548</v>
      </c>
      <c r="E27" s="40">
        <v>440</v>
      </c>
      <c r="F27" s="40">
        <v>214</v>
      </c>
      <c r="G27" s="40">
        <f>608+5+14</f>
        <v>627</v>
      </c>
      <c r="H27" s="24">
        <v>331</v>
      </c>
      <c r="I27" s="24">
        <v>230</v>
      </c>
      <c r="J27" s="25">
        <f>(I27-H27)/H27*100</f>
        <v>-30.513595166163142</v>
      </c>
      <c r="K27" s="20"/>
      <c r="L27" s="21" t="s">
        <v>27</v>
      </c>
      <c r="M27" s="24">
        <v>1.4219999999999999</v>
      </c>
      <c r="N27" s="24">
        <v>3.91</v>
      </c>
      <c r="O27" s="25">
        <f>(N27-M27)/M27*100</f>
        <v>174.96483825597753</v>
      </c>
      <c r="P27" s="20"/>
      <c r="Q27" s="20"/>
      <c r="R27" s="20"/>
      <c r="S27" s="20"/>
      <c r="T27" s="20"/>
      <c r="U27" s="20"/>
      <c r="V27" s="20"/>
      <c r="W27" s="20"/>
    </row>
    <row r="28" spans="2:51" ht="16.5" thickBot="1">
      <c r="B28" s="26" t="s">
        <v>33</v>
      </c>
      <c r="C28" s="41">
        <f t="shared" ref="C28:G28" si="3">SUM(C26:C27)</f>
        <v>2023</v>
      </c>
      <c r="D28" s="41">
        <f t="shared" si="3"/>
        <v>1465</v>
      </c>
      <c r="E28" s="41">
        <f t="shared" si="3"/>
        <v>1164</v>
      </c>
      <c r="F28" s="41">
        <f t="shared" si="3"/>
        <v>706</v>
      </c>
      <c r="G28" s="41">
        <f t="shared" si="3"/>
        <v>1674</v>
      </c>
      <c r="H28" s="27">
        <f>SUM(H26:H27)</f>
        <v>963</v>
      </c>
      <c r="I28" s="27">
        <v>733</v>
      </c>
      <c r="J28" s="28">
        <f>(I28-H28)/H28*100</f>
        <v>-23.883696780893043</v>
      </c>
      <c r="K28" s="20"/>
      <c r="L28" s="26" t="s">
        <v>28</v>
      </c>
      <c r="M28" s="27">
        <f>SUM(M26:M27)</f>
        <v>14.839</v>
      </c>
      <c r="N28" s="27">
        <v>48.989999999999995</v>
      </c>
      <c r="O28" s="28">
        <f>(N28-M28)/M28*100</f>
        <v>230.14354066985643</v>
      </c>
      <c r="P28" s="20"/>
      <c r="Q28" s="20"/>
      <c r="R28" s="20"/>
      <c r="S28" s="20"/>
      <c r="T28" s="20"/>
      <c r="U28" s="20"/>
      <c r="V28" s="20"/>
      <c r="W28" s="20"/>
    </row>
    <row r="29" spans="2:51">
      <c r="B29" s="42"/>
      <c r="C29" s="31"/>
      <c r="D29" s="31"/>
      <c r="E29" s="31"/>
      <c r="F29" s="31"/>
      <c r="G29" s="43"/>
      <c r="H29" s="43"/>
      <c r="L29" s="4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51" ht="15">
      <c r="B30" s="59" t="s">
        <v>34</v>
      </c>
      <c r="C30" s="59"/>
      <c r="D30" s="59"/>
      <c r="E30" s="59"/>
      <c r="F30" s="59"/>
      <c r="G30" s="59"/>
      <c r="H30" s="59"/>
      <c r="I30" s="59"/>
      <c r="J30" s="59"/>
      <c r="K30" s="20"/>
      <c r="L30" s="59" t="s">
        <v>34</v>
      </c>
      <c r="M30" s="59"/>
      <c r="N30" s="59"/>
      <c r="O30" s="59"/>
      <c r="P30" s="20"/>
      <c r="Q30" s="20"/>
      <c r="R30" s="20"/>
      <c r="S30" s="20"/>
      <c r="T30" s="20"/>
      <c r="U30" s="20"/>
      <c r="V30" s="20"/>
      <c r="W30" s="20"/>
    </row>
    <row r="31" spans="2:51">
      <c r="B31" s="60" t="s">
        <v>35</v>
      </c>
      <c r="C31" s="60"/>
      <c r="D31" s="60"/>
      <c r="E31" s="60"/>
      <c r="F31" s="60"/>
      <c r="G31" s="60"/>
      <c r="H31" s="60"/>
      <c r="I31" s="60"/>
      <c r="J31" s="60"/>
      <c r="L31" s="60" t="s">
        <v>35</v>
      </c>
      <c r="M31" s="60"/>
      <c r="N31" s="60"/>
      <c r="O31" s="60"/>
      <c r="R31" s="20"/>
      <c r="S31" s="20"/>
      <c r="T31" s="20"/>
      <c r="U31" s="20"/>
      <c r="V31" s="20"/>
      <c r="W31" s="20"/>
    </row>
    <row r="32" spans="2:51" ht="12.75">
      <c r="B32" s="56"/>
      <c r="C32" s="56"/>
      <c r="D32" s="56"/>
      <c r="E32" s="56"/>
      <c r="F32" s="56"/>
      <c r="G32" s="56"/>
      <c r="H32" s="56"/>
      <c r="I32" s="56"/>
      <c r="J32" s="56"/>
      <c r="R32" s="20"/>
      <c r="S32" s="20"/>
      <c r="T32" s="20"/>
      <c r="U32" s="20"/>
      <c r="V32" s="20"/>
      <c r="W32" s="20"/>
    </row>
    <row r="33" spans="2:23" ht="12.75">
      <c r="B33" s="56"/>
      <c r="C33" s="56"/>
      <c r="D33" s="56"/>
      <c r="E33" s="56"/>
      <c r="F33" s="56"/>
      <c r="G33" s="56"/>
      <c r="H33" s="56"/>
      <c r="I33" s="56"/>
      <c r="J33" s="56"/>
      <c r="R33" s="20"/>
      <c r="S33" s="20"/>
      <c r="T33" s="20"/>
      <c r="U33" s="20"/>
      <c r="V33" s="20"/>
      <c r="W33" s="20"/>
    </row>
    <row r="34" spans="2:23" ht="12.75">
      <c r="B34" s="56"/>
      <c r="C34" s="57"/>
      <c r="D34" s="57"/>
      <c r="E34" s="57"/>
      <c r="F34" s="57"/>
      <c r="G34" s="57"/>
      <c r="H34" s="57"/>
      <c r="I34" s="57"/>
      <c r="J34" s="57"/>
    </row>
    <row r="35" spans="2:23" ht="12.75">
      <c r="B35" s="57"/>
      <c r="C35" s="57"/>
      <c r="D35" s="57"/>
      <c r="E35" s="57"/>
      <c r="F35" s="57"/>
      <c r="G35" s="57"/>
      <c r="H35" s="57"/>
      <c r="I35" s="57"/>
      <c r="J35" s="57"/>
    </row>
  </sheetData>
  <mergeCells count="23">
    <mergeCell ref="P15:S15"/>
    <mergeCell ref="B32:J33"/>
    <mergeCell ref="B34:J35"/>
    <mergeCell ref="B25:J25"/>
    <mergeCell ref="L25:O25"/>
    <mergeCell ref="B30:J30"/>
    <mergeCell ref="L30:O30"/>
    <mergeCell ref="B31:J31"/>
    <mergeCell ref="L31:O31"/>
    <mergeCell ref="B21:J21"/>
    <mergeCell ref="L21:O21"/>
    <mergeCell ref="B15:J15"/>
    <mergeCell ref="L15:O15"/>
    <mergeCell ref="B5:J5"/>
    <mergeCell ref="L5:O5"/>
    <mergeCell ref="B6:J6"/>
    <mergeCell ref="L6:O6"/>
    <mergeCell ref="L7:O7"/>
    <mergeCell ref="B8:B9"/>
    <mergeCell ref="C8:G8"/>
    <mergeCell ref="L8:L9"/>
    <mergeCell ref="B10:J10"/>
    <mergeCell ref="L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35"/>
  <sheetViews>
    <sheetView workbookViewId="0">
      <selection sqref="A1:XFD1048576"/>
    </sheetView>
  </sheetViews>
  <sheetFormatPr defaultRowHeight="15.75"/>
  <cols>
    <col min="1" max="1" width="9.140625" style="2"/>
    <col min="2" max="2" width="27.42578125" style="1" customWidth="1"/>
    <col min="3" max="6" width="13.42578125" style="2" hidden="1" customWidth="1"/>
    <col min="7" max="7" width="13.42578125" style="3" hidden="1" customWidth="1"/>
    <col min="8" max="8" width="15.85546875" style="3" customWidth="1"/>
    <col min="9" max="9" width="15.7109375" style="3" customWidth="1"/>
    <col min="10" max="10" width="14" style="4" customWidth="1"/>
    <col min="11" max="11" width="9.140625" style="2" customWidth="1"/>
    <col min="12" max="12" width="30.85546875" style="2" customWidth="1"/>
    <col min="13" max="13" width="17.5703125" style="2" customWidth="1"/>
    <col min="14" max="14" width="12" style="2" customWidth="1"/>
    <col min="15" max="15" width="16.28515625" style="2" customWidth="1"/>
    <col min="16" max="16384" width="9.140625" style="2"/>
  </cols>
  <sheetData>
    <row r="3" spans="2:35" ht="18.75">
      <c r="B3" s="5" t="s">
        <v>0</v>
      </c>
      <c r="C3" s="5"/>
      <c r="D3" s="5"/>
      <c r="E3"/>
    </row>
    <row r="4" spans="2:35" ht="18.75">
      <c r="B4" s="5" t="s">
        <v>1</v>
      </c>
      <c r="C4" s="5"/>
      <c r="D4" s="5"/>
      <c r="E4"/>
    </row>
    <row r="5" spans="2:35" ht="15">
      <c r="B5" s="54" t="s">
        <v>2</v>
      </c>
      <c r="C5" s="54"/>
      <c r="D5" s="54"/>
      <c r="E5" s="54"/>
      <c r="F5" s="54"/>
      <c r="G5" s="54"/>
      <c r="H5" s="54"/>
      <c r="I5" s="54"/>
      <c r="J5" s="54"/>
      <c r="L5" s="54" t="s">
        <v>2</v>
      </c>
      <c r="M5" s="54"/>
      <c r="N5" s="54"/>
      <c r="O5" s="54"/>
    </row>
    <row r="6" spans="2:35" ht="15">
      <c r="B6" s="54" t="s">
        <v>36</v>
      </c>
      <c r="C6" s="54"/>
      <c r="D6" s="54"/>
      <c r="E6" s="54"/>
      <c r="F6" s="54"/>
      <c r="G6" s="54"/>
      <c r="H6" s="54"/>
      <c r="I6" s="54"/>
      <c r="J6" s="54"/>
      <c r="L6" s="54" t="s">
        <v>37</v>
      </c>
      <c r="M6" s="54"/>
      <c r="N6" s="54"/>
      <c r="O6" s="54"/>
    </row>
    <row r="7" spans="2:35" thickBot="1">
      <c r="B7" s="6"/>
      <c r="C7" s="7"/>
      <c r="D7" s="7"/>
      <c r="E7" s="7"/>
      <c r="F7" s="7"/>
      <c r="G7" s="7"/>
      <c r="H7" s="8"/>
      <c r="I7" s="8" t="s">
        <v>38</v>
      </c>
      <c r="J7" s="8"/>
      <c r="L7" s="55" t="s">
        <v>39</v>
      </c>
      <c r="M7" s="55"/>
      <c r="N7" s="55"/>
      <c r="O7" s="55"/>
    </row>
    <row r="8" spans="2:35" ht="47.25">
      <c r="B8" s="49" t="s">
        <v>7</v>
      </c>
      <c r="C8" s="51" t="s">
        <v>8</v>
      </c>
      <c r="D8" s="51"/>
      <c r="E8" s="51"/>
      <c r="F8" s="51"/>
      <c r="G8" s="51"/>
      <c r="H8" s="9" t="s">
        <v>9</v>
      </c>
      <c r="I8" s="9" t="s">
        <v>10</v>
      </c>
      <c r="J8" s="10" t="s">
        <v>11</v>
      </c>
      <c r="L8" s="49" t="s">
        <v>7</v>
      </c>
      <c r="M8" s="9" t="s">
        <v>9</v>
      </c>
      <c r="N8" s="9" t="s">
        <v>10</v>
      </c>
      <c r="O8" s="10" t="s">
        <v>11</v>
      </c>
    </row>
    <row r="9" spans="2:35" ht="16.5" thickBot="1">
      <c r="B9" s="50"/>
      <c r="C9" s="11">
        <v>2002</v>
      </c>
      <c r="D9" s="12">
        <v>2003</v>
      </c>
      <c r="E9" s="12">
        <v>2004</v>
      </c>
      <c r="F9" s="12">
        <v>2005</v>
      </c>
      <c r="G9" s="13">
        <v>2006</v>
      </c>
      <c r="H9" s="14">
        <v>2013</v>
      </c>
      <c r="I9" s="14">
        <v>2014</v>
      </c>
      <c r="J9" s="15" t="s">
        <v>40</v>
      </c>
      <c r="L9" s="50"/>
      <c r="M9" s="14">
        <v>2013</v>
      </c>
      <c r="N9" s="14">
        <v>2014</v>
      </c>
      <c r="O9" s="15" t="s">
        <v>40</v>
      </c>
    </row>
    <row r="10" spans="2:35" ht="16.5" thickBot="1">
      <c r="B10" s="52" t="s">
        <v>13</v>
      </c>
      <c r="C10" s="52"/>
      <c r="D10" s="52"/>
      <c r="E10" s="52"/>
      <c r="F10" s="52"/>
      <c r="G10" s="52"/>
      <c r="H10" s="52"/>
      <c r="I10" s="52"/>
      <c r="J10" s="52"/>
      <c r="L10" s="53" t="s">
        <v>14</v>
      </c>
      <c r="M10" s="53"/>
      <c r="N10" s="53"/>
      <c r="O10" s="53"/>
    </row>
    <row r="11" spans="2:35">
      <c r="B11" s="16" t="s">
        <v>15</v>
      </c>
      <c r="C11" s="17">
        <v>19778</v>
      </c>
      <c r="D11" s="17">
        <v>21165</v>
      </c>
      <c r="E11" s="17">
        <v>21817</v>
      </c>
      <c r="F11" s="17">
        <v>22208</v>
      </c>
      <c r="G11" s="17">
        <f>771+19596+688+3910</f>
        <v>24965</v>
      </c>
      <c r="H11" s="18">
        <v>45114</v>
      </c>
      <c r="I11" s="18">
        <v>46174</v>
      </c>
      <c r="J11" s="19">
        <f>(I11-H11)/H11*100</f>
        <v>2.3496032273795273</v>
      </c>
      <c r="K11" s="20"/>
      <c r="L11" s="16" t="s">
        <v>15</v>
      </c>
      <c r="M11" s="18">
        <v>6670</v>
      </c>
      <c r="N11" s="18">
        <v>6779</v>
      </c>
      <c r="O11" s="19">
        <f>(N11-M11)/M11*100</f>
        <v>1.6341829085457271</v>
      </c>
      <c r="P11" s="20"/>
      <c r="Q11" s="20"/>
      <c r="R11" s="20"/>
      <c r="S11" s="20"/>
      <c r="T11" s="20"/>
      <c r="U11" s="20"/>
    </row>
    <row r="12" spans="2:35">
      <c r="B12" s="21" t="s">
        <v>16</v>
      </c>
      <c r="C12" s="22">
        <v>19777</v>
      </c>
      <c r="D12" s="22">
        <v>21165</v>
      </c>
      <c r="E12" s="22">
        <v>21805</v>
      </c>
      <c r="F12" s="22">
        <v>22200</v>
      </c>
      <c r="G12" s="23">
        <f>767+19629+636+3904</f>
        <v>24936</v>
      </c>
      <c r="H12" s="24">
        <v>45110</v>
      </c>
      <c r="I12" s="24">
        <v>46173</v>
      </c>
      <c r="J12" s="25">
        <f>(I12-H12)/H12*100</f>
        <v>2.3564619818222123</v>
      </c>
      <c r="K12" s="20"/>
      <c r="L12" s="21" t="s">
        <v>16</v>
      </c>
      <c r="M12" s="24">
        <v>6647</v>
      </c>
      <c r="N12" s="24">
        <v>6776</v>
      </c>
      <c r="O12" s="25">
        <f>(N12-M12)/M12*100</f>
        <v>1.9407251391605236</v>
      </c>
      <c r="P12" s="20"/>
      <c r="Q12" s="20"/>
      <c r="R12" s="20"/>
      <c r="S12" s="20"/>
      <c r="T12" s="20"/>
      <c r="U12" s="20"/>
    </row>
    <row r="13" spans="2:35" ht="16.5" thickBot="1">
      <c r="B13" s="21" t="s">
        <v>17</v>
      </c>
      <c r="C13" s="22">
        <f t="shared" ref="C13:G13" si="0">SUM(C11:C12)</f>
        <v>39555</v>
      </c>
      <c r="D13" s="22">
        <f t="shared" si="0"/>
        <v>42330</v>
      </c>
      <c r="E13" s="22">
        <f t="shared" si="0"/>
        <v>43622</v>
      </c>
      <c r="F13" s="22">
        <f t="shared" si="0"/>
        <v>44408</v>
      </c>
      <c r="G13" s="22">
        <f t="shared" si="0"/>
        <v>49901</v>
      </c>
      <c r="H13" s="24">
        <v>90224</v>
      </c>
      <c r="I13" s="24">
        <v>92347</v>
      </c>
      <c r="J13" s="25">
        <f>(I13-H13)/H13*100</f>
        <v>2.3530324525625113</v>
      </c>
      <c r="K13" s="20"/>
      <c r="L13" s="26" t="s">
        <v>17</v>
      </c>
      <c r="M13" s="27">
        <v>13317</v>
      </c>
      <c r="N13" s="27">
        <f>SUM(N11:N12)</f>
        <v>13555</v>
      </c>
      <c r="O13" s="28">
        <v>1</v>
      </c>
      <c r="P13" s="20"/>
      <c r="Q13" s="20"/>
      <c r="R13" s="20"/>
      <c r="S13" s="20"/>
      <c r="T13" s="20"/>
      <c r="U13" s="20"/>
    </row>
    <row r="14" spans="2:35" ht="45.75" thickBot="1">
      <c r="B14" s="29" t="s">
        <v>18</v>
      </c>
      <c r="C14" s="30"/>
      <c r="D14" s="30"/>
      <c r="E14" s="30"/>
      <c r="F14" s="30"/>
      <c r="G14" s="30"/>
      <c r="H14" s="27">
        <v>333161</v>
      </c>
      <c r="I14" s="27">
        <v>339533</v>
      </c>
      <c r="J14" s="28">
        <f>(I14-H14)/H14*100</f>
        <v>1.9125888084139502</v>
      </c>
      <c r="K14" s="20"/>
      <c r="L14" s="20"/>
      <c r="M14" s="20"/>
      <c r="N14" s="31"/>
      <c r="O14" s="20"/>
      <c r="P14" s="20"/>
      <c r="Q14" s="20"/>
      <c r="R14" s="20"/>
      <c r="S14" s="20"/>
      <c r="T14" s="20"/>
      <c r="U14" s="20"/>
    </row>
    <row r="15" spans="2:35" ht="16.5" thickBot="1">
      <c r="B15" s="58" t="s">
        <v>19</v>
      </c>
      <c r="C15" s="58"/>
      <c r="D15" s="58"/>
      <c r="E15" s="58"/>
      <c r="F15" s="58"/>
      <c r="G15" s="58"/>
      <c r="H15" s="58"/>
      <c r="I15" s="58"/>
      <c r="J15" s="58"/>
      <c r="L15" s="53" t="s">
        <v>19</v>
      </c>
      <c r="M15" s="53"/>
      <c r="N15" s="53"/>
      <c r="O15" s="53"/>
      <c r="P15" s="53"/>
      <c r="Q15" s="53"/>
      <c r="R15" s="53"/>
      <c r="S15" s="53"/>
      <c r="T15" s="32"/>
    </row>
    <row r="16" spans="2:35">
      <c r="B16" s="16" t="s">
        <v>20</v>
      </c>
      <c r="C16" s="17">
        <v>1163506</v>
      </c>
      <c r="D16" s="17">
        <v>1333763</v>
      </c>
      <c r="E16" s="17">
        <v>1572271</v>
      </c>
      <c r="F16" s="17">
        <v>1695281</v>
      </c>
      <c r="G16" s="17">
        <f>790+2101820+15420+159990</f>
        <v>2278020</v>
      </c>
      <c r="H16" s="18">
        <v>4179863</v>
      </c>
      <c r="I16" s="18">
        <v>4368332</v>
      </c>
      <c r="J16" s="19">
        <f>(I16-H16)/H16*100</f>
        <v>4.5089755334086306</v>
      </c>
      <c r="K16" s="20"/>
      <c r="L16" s="16" t="s">
        <v>20</v>
      </c>
      <c r="M16" s="33">
        <v>366764</v>
      </c>
      <c r="N16" s="33">
        <v>411699</v>
      </c>
      <c r="O16" s="19">
        <f>(N16-M16)/M16*100</f>
        <v>12.251747717878526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51">
      <c r="B17" s="21" t="s">
        <v>21</v>
      </c>
      <c r="C17" s="22">
        <v>1151178</v>
      </c>
      <c r="D17" s="22">
        <v>1306050</v>
      </c>
      <c r="E17" s="22">
        <v>1558992</v>
      </c>
      <c r="F17" s="22">
        <v>1693523</v>
      </c>
      <c r="G17" s="22">
        <f>981+2062412+22221+157524</f>
        <v>2243138</v>
      </c>
      <c r="H17" s="24">
        <v>4086300</v>
      </c>
      <c r="I17" s="24">
        <v>4316288</v>
      </c>
      <c r="J17" s="25">
        <f>(I17-H17)/H17*100</f>
        <v>5.6282700731713282</v>
      </c>
      <c r="K17" s="20"/>
      <c r="L17" s="21" t="s">
        <v>21</v>
      </c>
      <c r="M17" s="34">
        <v>379928</v>
      </c>
      <c r="N17" s="34">
        <v>430345</v>
      </c>
      <c r="O17" s="25">
        <f>(N17-M17)/M17*100</f>
        <v>13.270145922385293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2:51">
      <c r="B18" s="21" t="s">
        <v>22</v>
      </c>
      <c r="C18" s="22">
        <v>135738</v>
      </c>
      <c r="D18" s="22">
        <v>246674</v>
      </c>
      <c r="E18" s="22">
        <v>330480</v>
      </c>
      <c r="F18" s="22">
        <v>389325</v>
      </c>
      <c r="G18" s="22">
        <f>281+225303+30316</f>
        <v>255900</v>
      </c>
      <c r="H18" s="24">
        <v>44764</v>
      </c>
      <c r="I18" s="24">
        <v>35482</v>
      </c>
      <c r="J18" s="25">
        <f>(I18-H18)/H18*100</f>
        <v>-20.735412384952191</v>
      </c>
      <c r="K18" s="20"/>
      <c r="L18" s="21" t="s">
        <v>22</v>
      </c>
      <c r="M18" s="34">
        <v>302</v>
      </c>
      <c r="N18" s="34">
        <v>0</v>
      </c>
      <c r="O18" s="25">
        <v>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:51" ht="16.5" thickBot="1">
      <c r="B19" s="21" t="s">
        <v>23</v>
      </c>
      <c r="C19" s="22">
        <f t="shared" ref="C19:G19" si="1">SUM(C16:C18)</f>
        <v>2450422</v>
      </c>
      <c r="D19" s="22">
        <f t="shared" si="1"/>
        <v>2886487</v>
      </c>
      <c r="E19" s="22">
        <f t="shared" si="1"/>
        <v>3461743</v>
      </c>
      <c r="F19" s="22">
        <f t="shared" si="1"/>
        <v>3778129</v>
      </c>
      <c r="G19" s="22">
        <f t="shared" si="1"/>
        <v>4777058</v>
      </c>
      <c r="H19" s="24">
        <v>8310927</v>
      </c>
      <c r="I19" s="24">
        <v>8720102</v>
      </c>
      <c r="J19" s="25">
        <f>(I19-H19)/H19*100</f>
        <v>4.9233376734027381</v>
      </c>
      <c r="K19" s="20"/>
      <c r="L19" s="26" t="s">
        <v>23</v>
      </c>
      <c r="M19" s="35">
        <f>SUM(M16:M18)</f>
        <v>746994</v>
      </c>
      <c r="N19" s="35">
        <v>842044</v>
      </c>
      <c r="O19" s="28">
        <f>(N19-M19)/M19*100</f>
        <v>12.724332457824294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2:51" ht="16.5" thickBot="1">
      <c r="B20" s="26" t="s">
        <v>24</v>
      </c>
      <c r="C20" s="30"/>
      <c r="D20" s="30"/>
      <c r="E20" s="30"/>
      <c r="F20" s="30"/>
      <c r="G20" s="30"/>
      <c r="H20" s="27">
        <v>2881068</v>
      </c>
      <c r="I20" s="27">
        <v>2871782</v>
      </c>
      <c r="J20" s="28">
        <f>(I20-H20)/H20*100</f>
        <v>-0.32231103188123295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2:51" ht="16.5" thickBot="1">
      <c r="B21" s="58" t="s">
        <v>25</v>
      </c>
      <c r="C21" s="58"/>
      <c r="D21" s="58"/>
      <c r="E21" s="58"/>
      <c r="F21" s="58"/>
      <c r="G21" s="58"/>
      <c r="H21" s="58"/>
      <c r="I21" s="58"/>
      <c r="J21" s="58"/>
      <c r="L21" s="58" t="s">
        <v>25</v>
      </c>
      <c r="M21" s="58"/>
      <c r="N21" s="58"/>
      <c r="O21" s="58"/>
      <c r="P21" s="20"/>
      <c r="Q21" s="20"/>
      <c r="R21" s="20"/>
      <c r="S21" s="20"/>
      <c r="T21" s="20"/>
      <c r="U21" s="20"/>
      <c r="V21" s="20"/>
      <c r="W21" s="20"/>
    </row>
    <row r="22" spans="2:51">
      <c r="B22" s="36" t="s">
        <v>26</v>
      </c>
      <c r="C22" s="17">
        <v>28755</v>
      </c>
      <c r="D22" s="17">
        <v>29618</v>
      </c>
      <c r="E22" s="17">
        <v>39327</v>
      </c>
      <c r="F22" s="17">
        <v>44279</v>
      </c>
      <c r="G22" s="17">
        <f>52144+2903+803</f>
        <v>55850</v>
      </c>
      <c r="H22" s="18">
        <v>77308</v>
      </c>
      <c r="I22" s="18">
        <v>78072</v>
      </c>
      <c r="J22" s="19">
        <f>(I22-H22)/H22*100</f>
        <v>0.98825477311533083</v>
      </c>
      <c r="K22" s="20"/>
      <c r="L22" s="16" t="s">
        <v>26</v>
      </c>
      <c r="M22" s="18">
        <v>527</v>
      </c>
      <c r="N22" s="18">
        <v>553.93799999999999</v>
      </c>
      <c r="O22" s="19">
        <f>(N22-M22)/M22*100</f>
        <v>5.1115749525616678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2:51">
      <c r="B23" s="37" t="s">
        <v>27</v>
      </c>
      <c r="C23" s="22">
        <v>18179</v>
      </c>
      <c r="D23" s="22">
        <v>19012</v>
      </c>
      <c r="E23" s="22">
        <v>27824</v>
      </c>
      <c r="F23" s="22">
        <v>31053</v>
      </c>
      <c r="G23" s="22">
        <f>41127+319+612</f>
        <v>42058</v>
      </c>
      <c r="H23" s="24">
        <v>41999</v>
      </c>
      <c r="I23" s="24">
        <v>43297</v>
      </c>
      <c r="J23" s="25">
        <f>(I23-H23)/H23*100</f>
        <v>3.0905497749946429</v>
      </c>
      <c r="K23" s="20"/>
      <c r="L23" s="21" t="s">
        <v>27</v>
      </c>
      <c r="M23" s="24">
        <v>841</v>
      </c>
      <c r="N23" s="24">
        <v>656.19299999999998</v>
      </c>
      <c r="O23" s="25">
        <f>(N23-M23)/M23*100</f>
        <v>-21.974673008323425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2:51" ht="16.5" thickBot="1">
      <c r="B24" s="38" t="s">
        <v>28</v>
      </c>
      <c r="C24" s="30">
        <f t="shared" ref="C24:G24" si="2">SUM(C22:C23)</f>
        <v>46934</v>
      </c>
      <c r="D24" s="30">
        <f t="shared" si="2"/>
        <v>48630</v>
      </c>
      <c r="E24" s="30">
        <f t="shared" si="2"/>
        <v>67151</v>
      </c>
      <c r="F24" s="30">
        <f t="shared" si="2"/>
        <v>75332</v>
      </c>
      <c r="G24" s="30">
        <f t="shared" si="2"/>
        <v>97908</v>
      </c>
      <c r="H24" s="27">
        <v>119307</v>
      </c>
      <c r="I24" s="27">
        <v>121369</v>
      </c>
      <c r="J24" s="28">
        <f>(I24-H24)/H24*100</f>
        <v>1.7283143486970589</v>
      </c>
      <c r="K24" s="20"/>
      <c r="L24" s="26" t="s">
        <v>28</v>
      </c>
      <c r="M24" s="27">
        <f>SUM(M22:M23)</f>
        <v>1368</v>
      </c>
      <c r="N24" s="27">
        <v>1210.1309999999999</v>
      </c>
      <c r="O24" s="28">
        <f>(N24-M24)/M24*100</f>
        <v>-11.540131578947378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2:51" ht="21" thickBot="1">
      <c r="B25" s="58" t="s">
        <v>29</v>
      </c>
      <c r="C25" s="58"/>
      <c r="D25" s="58"/>
      <c r="E25" s="58"/>
      <c r="F25" s="58"/>
      <c r="G25" s="58"/>
      <c r="H25" s="58"/>
      <c r="I25" s="58"/>
      <c r="J25" s="58"/>
      <c r="L25" s="58" t="s">
        <v>30</v>
      </c>
      <c r="M25" s="58"/>
      <c r="N25" s="58"/>
      <c r="O25" s="58"/>
      <c r="P25" s="20"/>
      <c r="Q25" s="20"/>
      <c r="R25" s="20"/>
      <c r="S25" s="20"/>
      <c r="T25" s="20"/>
      <c r="U25" s="20"/>
      <c r="V25" s="20"/>
      <c r="W25" s="20"/>
    </row>
    <row r="26" spans="2:51">
      <c r="B26" s="16" t="s">
        <v>31</v>
      </c>
      <c r="C26" s="39">
        <v>1336</v>
      </c>
      <c r="D26" s="39">
        <v>917</v>
      </c>
      <c r="E26" s="39">
        <v>724</v>
      </c>
      <c r="F26" s="39">
        <v>492</v>
      </c>
      <c r="G26" s="39">
        <v>1047</v>
      </c>
      <c r="H26" s="18">
        <v>503</v>
      </c>
      <c r="I26" s="18">
        <v>780</v>
      </c>
      <c r="J26" s="19">
        <f>(I26-H26)/H26*100</f>
        <v>55.069582504970185</v>
      </c>
      <c r="K26" s="20"/>
      <c r="L26" s="16" t="s">
        <v>26</v>
      </c>
      <c r="M26" s="18">
        <v>45.08</v>
      </c>
      <c r="N26" s="18">
        <v>15.95</v>
      </c>
      <c r="O26" s="19">
        <f>(N26-M26)/M26*100</f>
        <v>-64.618456078083412</v>
      </c>
      <c r="P26" s="20"/>
      <c r="Q26" s="20"/>
      <c r="R26" s="20"/>
      <c r="S26" s="20"/>
      <c r="T26" s="20"/>
      <c r="U26" s="20"/>
      <c r="V26" s="20"/>
      <c r="W26" s="20"/>
    </row>
    <row r="27" spans="2:51">
      <c r="B27" s="21" t="s">
        <v>32</v>
      </c>
      <c r="C27" s="40">
        <v>687</v>
      </c>
      <c r="D27" s="40">
        <v>548</v>
      </c>
      <c r="E27" s="40">
        <v>440</v>
      </c>
      <c r="F27" s="40">
        <v>214</v>
      </c>
      <c r="G27" s="40">
        <f>608+5+14</f>
        <v>627</v>
      </c>
      <c r="H27" s="24">
        <v>230</v>
      </c>
      <c r="I27" s="24">
        <v>458</v>
      </c>
      <c r="J27" s="25">
        <f>(I27-H27)/H27*100</f>
        <v>99.130434782608702</v>
      </c>
      <c r="K27" s="20"/>
      <c r="L27" s="21" t="s">
        <v>27</v>
      </c>
      <c r="M27" s="24">
        <v>3.91</v>
      </c>
      <c r="N27" s="24">
        <v>5.4420000000000002</v>
      </c>
      <c r="O27" s="25">
        <f>(N27-M27)/M27*100</f>
        <v>39.181585677749361</v>
      </c>
      <c r="P27" s="20"/>
      <c r="Q27" s="20"/>
      <c r="R27" s="20"/>
      <c r="S27" s="20"/>
      <c r="T27" s="20"/>
      <c r="U27" s="20"/>
      <c r="V27" s="20"/>
      <c r="W27" s="20"/>
    </row>
    <row r="28" spans="2:51" ht="16.5" thickBot="1">
      <c r="B28" s="26" t="s">
        <v>33</v>
      </c>
      <c r="C28" s="41">
        <f t="shared" ref="C28:G28" si="3">SUM(C26:C27)</f>
        <v>2023</v>
      </c>
      <c r="D28" s="41">
        <f t="shared" si="3"/>
        <v>1465</v>
      </c>
      <c r="E28" s="41">
        <f t="shared" si="3"/>
        <v>1164</v>
      </c>
      <c r="F28" s="41">
        <f t="shared" si="3"/>
        <v>706</v>
      </c>
      <c r="G28" s="41">
        <f t="shared" si="3"/>
        <v>1674</v>
      </c>
      <c r="H28" s="27">
        <v>733</v>
      </c>
      <c r="I28" s="27">
        <v>1238</v>
      </c>
      <c r="J28" s="28">
        <f>(I28-H28)/H28*100</f>
        <v>68.894952251023184</v>
      </c>
      <c r="K28" s="20"/>
      <c r="L28" s="26" t="s">
        <v>28</v>
      </c>
      <c r="M28" s="27">
        <f>SUM(M26:M27)</f>
        <v>48.989999999999995</v>
      </c>
      <c r="N28" s="27">
        <v>21.391999999999999</v>
      </c>
      <c r="O28" s="28">
        <f>(N28-M28)/M28*100</f>
        <v>-56.333945703204733</v>
      </c>
      <c r="P28" s="20"/>
      <c r="Q28" s="20"/>
      <c r="R28" s="20"/>
      <c r="S28" s="20"/>
      <c r="T28" s="20"/>
      <c r="U28" s="20"/>
      <c r="V28" s="20"/>
      <c r="W28" s="20"/>
    </row>
    <row r="29" spans="2:51">
      <c r="B29" s="42"/>
      <c r="C29" s="31"/>
      <c r="D29" s="31"/>
      <c r="E29" s="31"/>
      <c r="F29" s="31"/>
      <c r="G29" s="43"/>
      <c r="H29" s="43"/>
      <c r="L29" s="4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51" ht="15">
      <c r="B30" s="59" t="s">
        <v>34</v>
      </c>
      <c r="C30" s="59"/>
      <c r="D30" s="59"/>
      <c r="E30" s="59"/>
      <c r="F30" s="59"/>
      <c r="G30" s="59"/>
      <c r="H30" s="59"/>
      <c r="I30" s="59"/>
      <c r="J30" s="59"/>
      <c r="K30" s="20"/>
      <c r="L30" s="59" t="s">
        <v>34</v>
      </c>
      <c r="M30" s="59"/>
      <c r="N30" s="59"/>
      <c r="O30" s="59"/>
      <c r="P30" s="20"/>
      <c r="Q30" s="20"/>
      <c r="R30" s="20"/>
      <c r="S30" s="20"/>
      <c r="T30" s="20"/>
      <c r="U30" s="20"/>
      <c r="V30" s="20"/>
      <c r="W30" s="20"/>
    </row>
    <row r="31" spans="2:51">
      <c r="B31" s="60" t="s">
        <v>35</v>
      </c>
      <c r="C31" s="60"/>
      <c r="D31" s="60"/>
      <c r="E31" s="60"/>
      <c r="F31" s="60"/>
      <c r="G31" s="60"/>
      <c r="H31" s="60"/>
      <c r="I31" s="60"/>
      <c r="J31" s="60"/>
      <c r="L31" s="60" t="s">
        <v>35</v>
      </c>
      <c r="M31" s="60"/>
      <c r="N31" s="60"/>
      <c r="O31" s="60"/>
      <c r="R31" s="20"/>
      <c r="S31" s="20"/>
      <c r="T31" s="20"/>
      <c r="U31" s="20"/>
      <c r="V31" s="20"/>
      <c r="W31" s="20"/>
    </row>
    <row r="32" spans="2:51" ht="12.75">
      <c r="B32" s="56"/>
      <c r="C32" s="56"/>
      <c r="D32" s="56"/>
      <c r="E32" s="56"/>
      <c r="F32" s="56"/>
      <c r="G32" s="56"/>
      <c r="H32" s="56"/>
      <c r="I32" s="56"/>
      <c r="J32" s="56"/>
      <c r="R32" s="20"/>
      <c r="S32" s="20"/>
      <c r="T32" s="20"/>
      <c r="U32" s="20"/>
      <c r="V32" s="20"/>
      <c r="W32" s="20"/>
    </row>
    <row r="33" spans="2:23" ht="12.75">
      <c r="B33" s="56"/>
      <c r="C33" s="56"/>
      <c r="D33" s="56"/>
      <c r="E33" s="56"/>
      <c r="F33" s="56"/>
      <c r="G33" s="56"/>
      <c r="H33" s="56"/>
      <c r="I33" s="56"/>
      <c r="J33" s="56"/>
      <c r="R33" s="20"/>
      <c r="S33" s="20"/>
      <c r="T33" s="20"/>
      <c r="U33" s="20"/>
      <c r="V33" s="20"/>
      <c r="W33" s="20"/>
    </row>
    <row r="34" spans="2:23" ht="12.75">
      <c r="B34" s="56"/>
      <c r="C34" s="57"/>
      <c r="D34" s="57"/>
      <c r="E34" s="57"/>
      <c r="F34" s="57"/>
      <c r="G34" s="57"/>
      <c r="H34" s="57"/>
      <c r="I34" s="57"/>
      <c r="J34" s="57"/>
    </row>
    <row r="35" spans="2:23" ht="12.75">
      <c r="B35" s="57"/>
      <c r="C35" s="57"/>
      <c r="D35" s="57"/>
      <c r="E35" s="57"/>
      <c r="F35" s="57"/>
      <c r="G35" s="57"/>
      <c r="H35" s="57"/>
      <c r="I35" s="57"/>
      <c r="J35" s="57"/>
    </row>
  </sheetData>
  <mergeCells count="23">
    <mergeCell ref="P15:S15"/>
    <mergeCell ref="B32:J33"/>
    <mergeCell ref="B34:J35"/>
    <mergeCell ref="B25:J25"/>
    <mergeCell ref="L25:O25"/>
    <mergeCell ref="B30:J30"/>
    <mergeCell ref="L30:O30"/>
    <mergeCell ref="B31:J31"/>
    <mergeCell ref="L31:O31"/>
    <mergeCell ref="B21:J21"/>
    <mergeCell ref="L21:O21"/>
    <mergeCell ref="B15:J15"/>
    <mergeCell ref="L15:O15"/>
    <mergeCell ref="B5:J5"/>
    <mergeCell ref="L5:O5"/>
    <mergeCell ref="B6:J6"/>
    <mergeCell ref="L6:O6"/>
    <mergeCell ref="L7:O7"/>
    <mergeCell ref="B8:B9"/>
    <mergeCell ref="C8:G8"/>
    <mergeCell ref="L8:L9"/>
    <mergeCell ref="B10:J10"/>
    <mergeCell ref="L10:O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35"/>
  <sheetViews>
    <sheetView workbookViewId="0">
      <selection sqref="A1:XFD1048576"/>
    </sheetView>
  </sheetViews>
  <sheetFormatPr defaultRowHeight="15.75"/>
  <cols>
    <col min="1" max="1" width="9.140625" style="2"/>
    <col min="2" max="2" width="27.42578125" style="1" customWidth="1"/>
    <col min="3" max="6" width="13.42578125" style="2" hidden="1" customWidth="1"/>
    <col min="7" max="7" width="13.42578125" style="3" hidden="1" customWidth="1"/>
    <col min="8" max="8" width="15.85546875" style="3" customWidth="1"/>
    <col min="9" max="9" width="15.7109375" style="3" customWidth="1"/>
    <col min="10" max="10" width="14" style="4" customWidth="1"/>
    <col min="11" max="11" width="9.140625" style="2" customWidth="1"/>
    <col min="12" max="12" width="30.85546875" style="2" customWidth="1"/>
    <col min="13" max="13" width="17.5703125" style="2" customWidth="1"/>
    <col min="14" max="14" width="12" style="2" customWidth="1"/>
    <col min="15" max="15" width="16.28515625" style="2" customWidth="1"/>
    <col min="16" max="16384" width="9.140625" style="2"/>
  </cols>
  <sheetData>
    <row r="3" spans="2:35" ht="18.75">
      <c r="B3" s="5" t="s">
        <v>0</v>
      </c>
      <c r="C3" s="5"/>
      <c r="D3" s="5"/>
      <c r="E3"/>
    </row>
    <row r="4" spans="2:35" ht="18.75">
      <c r="B4" s="5" t="s">
        <v>1</v>
      </c>
      <c r="C4" s="5"/>
      <c r="D4" s="5"/>
      <c r="E4"/>
    </row>
    <row r="5" spans="2:35" ht="15">
      <c r="B5" s="54" t="s">
        <v>2</v>
      </c>
      <c r="C5" s="54"/>
      <c r="D5" s="54"/>
      <c r="E5" s="54"/>
      <c r="F5" s="54"/>
      <c r="G5" s="54"/>
      <c r="H5" s="54"/>
      <c r="I5" s="54"/>
      <c r="J5" s="54"/>
      <c r="L5" s="54" t="s">
        <v>2</v>
      </c>
      <c r="M5" s="54"/>
      <c r="N5" s="54"/>
      <c r="O5" s="54"/>
    </row>
    <row r="6" spans="2:35" ht="15">
      <c r="B6" s="54" t="s">
        <v>41</v>
      </c>
      <c r="C6" s="54"/>
      <c r="D6" s="54"/>
      <c r="E6" s="54"/>
      <c r="F6" s="54"/>
      <c r="G6" s="54"/>
      <c r="H6" s="54"/>
      <c r="I6" s="54"/>
      <c r="J6" s="54"/>
      <c r="L6" s="54" t="s">
        <v>42</v>
      </c>
      <c r="M6" s="54"/>
      <c r="N6" s="54"/>
      <c r="O6" s="54"/>
    </row>
    <row r="7" spans="2:35" thickBot="1">
      <c r="B7" s="6"/>
      <c r="C7" s="7"/>
      <c r="D7" s="7"/>
      <c r="E7" s="7"/>
      <c r="F7" s="7"/>
      <c r="G7" s="7"/>
      <c r="H7" s="8"/>
      <c r="I7" s="8" t="s">
        <v>43</v>
      </c>
      <c r="J7" s="8"/>
      <c r="L7" s="55" t="s">
        <v>44</v>
      </c>
      <c r="M7" s="55"/>
      <c r="N7" s="55"/>
      <c r="O7" s="55"/>
    </row>
    <row r="8" spans="2:35" ht="47.25">
      <c r="B8" s="49" t="s">
        <v>7</v>
      </c>
      <c r="C8" s="51" t="s">
        <v>8</v>
      </c>
      <c r="D8" s="51"/>
      <c r="E8" s="51"/>
      <c r="F8" s="51"/>
      <c r="G8" s="51"/>
      <c r="H8" s="9" t="s">
        <v>9</v>
      </c>
      <c r="I8" s="9" t="s">
        <v>10</v>
      </c>
      <c r="J8" s="10" t="s">
        <v>11</v>
      </c>
      <c r="L8" s="49" t="s">
        <v>7</v>
      </c>
      <c r="M8" s="9" t="s">
        <v>9</v>
      </c>
      <c r="N8" s="9" t="s">
        <v>10</v>
      </c>
      <c r="O8" s="10" t="s">
        <v>11</v>
      </c>
    </row>
    <row r="9" spans="2:35" ht="16.5" thickBot="1">
      <c r="B9" s="50"/>
      <c r="C9" s="11">
        <v>2002</v>
      </c>
      <c r="D9" s="12">
        <v>2003</v>
      </c>
      <c r="E9" s="12">
        <v>2004</v>
      </c>
      <c r="F9" s="12">
        <v>2005</v>
      </c>
      <c r="G9" s="13">
        <v>2006</v>
      </c>
      <c r="H9" s="14">
        <v>2014</v>
      </c>
      <c r="I9" s="14">
        <v>2015</v>
      </c>
      <c r="J9" s="15" t="s">
        <v>45</v>
      </c>
      <c r="L9" s="50"/>
      <c r="M9" s="14">
        <v>2014</v>
      </c>
      <c r="N9" s="14">
        <v>2015</v>
      </c>
      <c r="O9" s="15" t="s">
        <v>45</v>
      </c>
    </row>
    <row r="10" spans="2:35" ht="16.5" thickBot="1">
      <c r="B10" s="52" t="s">
        <v>13</v>
      </c>
      <c r="C10" s="52"/>
      <c r="D10" s="52"/>
      <c r="E10" s="52"/>
      <c r="F10" s="52"/>
      <c r="G10" s="52"/>
      <c r="H10" s="52"/>
      <c r="I10" s="52"/>
      <c r="J10" s="52"/>
      <c r="L10" s="53" t="s">
        <v>14</v>
      </c>
      <c r="M10" s="53"/>
      <c r="N10" s="53"/>
      <c r="O10" s="53"/>
    </row>
    <row r="11" spans="2:35">
      <c r="B11" s="16" t="s">
        <v>15</v>
      </c>
      <c r="C11" s="17">
        <v>19778</v>
      </c>
      <c r="D11" s="17">
        <v>21165</v>
      </c>
      <c r="E11" s="17">
        <v>21817</v>
      </c>
      <c r="F11" s="17">
        <v>22208</v>
      </c>
      <c r="G11" s="17">
        <f>771+19596+688+3910</f>
        <v>24965</v>
      </c>
      <c r="H11" s="18">
        <v>46174</v>
      </c>
      <c r="I11" s="18">
        <v>51958</v>
      </c>
      <c r="J11" s="19">
        <f>(I11-H11)/H11*100</f>
        <v>12.526530081864253</v>
      </c>
      <c r="K11" s="20"/>
      <c r="L11" s="16" t="s">
        <v>15</v>
      </c>
      <c r="M11" s="18">
        <v>6779</v>
      </c>
      <c r="N11" s="18">
        <v>7510</v>
      </c>
      <c r="O11" s="19">
        <f>(N11-M11)/M11*100</f>
        <v>10.783301371883759</v>
      </c>
      <c r="P11" s="20"/>
      <c r="Q11" s="20"/>
      <c r="R11" s="20"/>
      <c r="S11" s="20"/>
      <c r="T11" s="20"/>
      <c r="U11" s="20"/>
    </row>
    <row r="12" spans="2:35">
      <c r="B12" s="21" t="s">
        <v>16</v>
      </c>
      <c r="C12" s="22">
        <v>19777</v>
      </c>
      <c r="D12" s="22">
        <v>21165</v>
      </c>
      <c r="E12" s="22">
        <v>21805</v>
      </c>
      <c r="F12" s="22">
        <v>22200</v>
      </c>
      <c r="G12" s="23">
        <f>767+19629+636+3904</f>
        <v>24936</v>
      </c>
      <c r="H12" s="24">
        <v>46173</v>
      </c>
      <c r="I12" s="24">
        <v>51957</v>
      </c>
      <c r="J12" s="25">
        <f>(I12-H12)/H12*100</f>
        <v>12.526801377428368</v>
      </c>
      <c r="K12" s="20"/>
      <c r="L12" s="21" t="s">
        <v>16</v>
      </c>
      <c r="M12" s="24">
        <v>6776</v>
      </c>
      <c r="N12" s="24">
        <v>7509</v>
      </c>
      <c r="O12" s="25">
        <f>(N12-M12)/M12*100</f>
        <v>10.817591499409682</v>
      </c>
      <c r="P12" s="20"/>
      <c r="Q12" s="20"/>
      <c r="R12" s="20"/>
      <c r="S12" s="20"/>
      <c r="T12" s="20"/>
      <c r="U12" s="20"/>
    </row>
    <row r="13" spans="2:35" ht="16.5" thickBot="1">
      <c r="B13" s="21" t="s">
        <v>17</v>
      </c>
      <c r="C13" s="22">
        <f t="shared" ref="C13:G13" si="0">SUM(C11:C12)</f>
        <v>39555</v>
      </c>
      <c r="D13" s="22">
        <f t="shared" si="0"/>
        <v>42330</v>
      </c>
      <c r="E13" s="22">
        <f t="shared" si="0"/>
        <v>43622</v>
      </c>
      <c r="F13" s="22">
        <f t="shared" si="0"/>
        <v>44408</v>
      </c>
      <c r="G13" s="22">
        <f t="shared" si="0"/>
        <v>49901</v>
      </c>
      <c r="H13" s="24">
        <f>SUM(H11:H12)</f>
        <v>92347</v>
      </c>
      <c r="I13" s="24">
        <v>103915</v>
      </c>
      <c r="J13" s="25">
        <f>(I13-H13)/H13*100</f>
        <v>12.526665728177418</v>
      </c>
      <c r="K13" s="20"/>
      <c r="L13" s="26" t="s">
        <v>17</v>
      </c>
      <c r="M13" s="27">
        <v>13555</v>
      </c>
      <c r="N13" s="27">
        <f>SUM(N11:N12)</f>
        <v>15019</v>
      </c>
      <c r="O13" s="28">
        <v>1</v>
      </c>
      <c r="P13" s="20"/>
      <c r="Q13" s="20"/>
      <c r="R13" s="20"/>
      <c r="S13" s="20"/>
      <c r="T13" s="20"/>
      <c r="U13" s="20"/>
    </row>
    <row r="14" spans="2:35" ht="45.75" thickBot="1">
      <c r="B14" s="29" t="s">
        <v>18</v>
      </c>
      <c r="C14" s="30"/>
      <c r="D14" s="30"/>
      <c r="E14" s="30"/>
      <c r="F14" s="30"/>
      <c r="G14" s="30"/>
      <c r="H14" s="27">
        <v>339533</v>
      </c>
      <c r="I14" s="27">
        <v>384117</v>
      </c>
      <c r="J14" s="28">
        <f>(I14-H14)/H14*100</f>
        <v>13.130976959529708</v>
      </c>
      <c r="K14" s="20"/>
      <c r="L14" s="20"/>
      <c r="M14" s="20"/>
      <c r="N14" s="31"/>
      <c r="O14" s="20"/>
      <c r="P14" s="20"/>
      <c r="Q14" s="20"/>
      <c r="R14" s="20"/>
      <c r="S14" s="20"/>
      <c r="T14" s="20"/>
      <c r="U14" s="20"/>
    </row>
    <row r="15" spans="2:35" ht="16.5" thickBot="1">
      <c r="B15" s="58" t="s">
        <v>19</v>
      </c>
      <c r="C15" s="58"/>
      <c r="D15" s="58"/>
      <c r="E15" s="58"/>
      <c r="F15" s="58"/>
      <c r="G15" s="58"/>
      <c r="H15" s="58"/>
      <c r="I15" s="58"/>
      <c r="J15" s="58"/>
      <c r="L15" s="53" t="s">
        <v>19</v>
      </c>
      <c r="M15" s="53"/>
      <c r="N15" s="53"/>
      <c r="O15" s="53"/>
      <c r="P15" s="53"/>
      <c r="Q15" s="53"/>
      <c r="R15" s="53"/>
      <c r="S15" s="53"/>
      <c r="T15" s="32"/>
    </row>
    <row r="16" spans="2:35">
      <c r="B16" s="16" t="s">
        <v>20</v>
      </c>
      <c r="C16" s="17">
        <v>1163506</v>
      </c>
      <c r="D16" s="17">
        <v>1333763</v>
      </c>
      <c r="E16" s="17">
        <v>1572271</v>
      </c>
      <c r="F16" s="17">
        <v>1695281</v>
      </c>
      <c r="G16" s="17">
        <f>790+2101820+15420+159990</f>
        <v>2278020</v>
      </c>
      <c r="H16" s="18">
        <v>4368332</v>
      </c>
      <c r="I16" s="18">
        <v>5212860</v>
      </c>
      <c r="J16" s="19">
        <f>(I16-H16)/H16*100</f>
        <v>19.332962787626947</v>
      </c>
      <c r="K16" s="20"/>
      <c r="L16" s="16" t="s">
        <v>20</v>
      </c>
      <c r="M16" s="33">
        <v>411699</v>
      </c>
      <c r="N16" s="33">
        <v>498810</v>
      </c>
      <c r="O16" s="19">
        <f>(N16-M16)/M16*100</f>
        <v>21.158904928114957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51">
      <c r="B17" s="21" t="s">
        <v>21</v>
      </c>
      <c r="C17" s="22">
        <v>1151178</v>
      </c>
      <c r="D17" s="22">
        <v>1306050</v>
      </c>
      <c r="E17" s="22">
        <v>1558992</v>
      </c>
      <c r="F17" s="22">
        <v>1693523</v>
      </c>
      <c r="G17" s="22">
        <f>981+2062412+22221+157524</f>
        <v>2243138</v>
      </c>
      <c r="H17" s="24">
        <v>4316288</v>
      </c>
      <c r="I17" s="24">
        <v>5072215</v>
      </c>
      <c r="J17" s="25">
        <f>(I17-H17)/H17*100</f>
        <v>17.513358700809583</v>
      </c>
      <c r="K17" s="20"/>
      <c r="L17" s="21" t="s">
        <v>21</v>
      </c>
      <c r="M17" s="34">
        <v>430345</v>
      </c>
      <c r="N17" s="34">
        <v>528768</v>
      </c>
      <c r="O17" s="25">
        <f>(N17-M17)/M17*100</f>
        <v>22.870720003717949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2:51">
      <c r="B18" s="21" t="s">
        <v>22</v>
      </c>
      <c r="C18" s="22">
        <v>135738</v>
      </c>
      <c r="D18" s="22">
        <v>246674</v>
      </c>
      <c r="E18" s="22">
        <v>330480</v>
      </c>
      <c r="F18" s="22">
        <v>389325</v>
      </c>
      <c r="G18" s="22">
        <f>281+225303+30316</f>
        <v>255900</v>
      </c>
      <c r="H18" s="24">
        <v>35482</v>
      </c>
      <c r="I18" s="24">
        <v>30283</v>
      </c>
      <c r="J18" s="25">
        <f>(I18-H18)/H18*100</f>
        <v>-14.652499859083479</v>
      </c>
      <c r="K18" s="20"/>
      <c r="L18" s="21" t="s">
        <v>22</v>
      </c>
      <c r="M18" s="34">
        <v>0</v>
      </c>
      <c r="N18" s="34">
        <v>0</v>
      </c>
      <c r="O18" s="25">
        <v>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:51" ht="16.5" thickBot="1">
      <c r="B19" s="21" t="s">
        <v>23</v>
      </c>
      <c r="C19" s="22">
        <f t="shared" ref="C19:H19" si="1">SUM(C16:C18)</f>
        <v>2450422</v>
      </c>
      <c r="D19" s="22">
        <f t="shared" si="1"/>
        <v>2886487</v>
      </c>
      <c r="E19" s="22">
        <f t="shared" si="1"/>
        <v>3461743</v>
      </c>
      <c r="F19" s="22">
        <f t="shared" si="1"/>
        <v>3778129</v>
      </c>
      <c r="G19" s="22">
        <f t="shared" si="1"/>
        <v>4777058</v>
      </c>
      <c r="H19" s="24">
        <f t="shared" si="1"/>
        <v>8720102</v>
      </c>
      <c r="I19" s="24">
        <v>10315358</v>
      </c>
      <c r="J19" s="25">
        <f>(I19-H19)/H19*100</f>
        <v>18.294006193964247</v>
      </c>
      <c r="K19" s="20"/>
      <c r="L19" s="26" t="s">
        <v>23</v>
      </c>
      <c r="M19" s="35">
        <f t="shared" ref="M19:N19" si="2">SUM(M16:M18)</f>
        <v>842044</v>
      </c>
      <c r="N19" s="35">
        <f t="shared" si="2"/>
        <v>1027578</v>
      </c>
      <c r="O19" s="28">
        <f>(N19-M19)/M19*100</f>
        <v>22.033765456436953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2:51" ht="16.5" thickBot="1">
      <c r="B20" s="26" t="s">
        <v>24</v>
      </c>
      <c r="C20" s="30"/>
      <c r="D20" s="30"/>
      <c r="E20" s="30"/>
      <c r="F20" s="30"/>
      <c r="G20" s="30"/>
      <c r="H20" s="27">
        <v>2871782</v>
      </c>
      <c r="I20" s="27">
        <v>3789942</v>
      </c>
      <c r="J20" s="28">
        <f>(I20-H20)/H20*100</f>
        <v>31.971786159255821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2:51" ht="16.5" thickBot="1">
      <c r="B21" s="58" t="s">
        <v>25</v>
      </c>
      <c r="C21" s="58"/>
      <c r="D21" s="58"/>
      <c r="E21" s="58"/>
      <c r="F21" s="58"/>
      <c r="G21" s="58"/>
      <c r="H21" s="58"/>
      <c r="I21" s="58"/>
      <c r="J21" s="58"/>
      <c r="L21" s="58" t="s">
        <v>25</v>
      </c>
      <c r="M21" s="58"/>
      <c r="N21" s="58"/>
      <c r="O21" s="58"/>
      <c r="P21" s="20"/>
      <c r="Q21" s="20"/>
      <c r="R21" s="20"/>
      <c r="S21" s="20"/>
      <c r="T21" s="20"/>
      <c r="U21" s="20"/>
      <c r="V21" s="20"/>
      <c r="W21" s="20"/>
    </row>
    <row r="22" spans="2:51">
      <c r="B22" s="36" t="s">
        <v>26</v>
      </c>
      <c r="C22" s="17">
        <v>28755</v>
      </c>
      <c r="D22" s="17">
        <v>29618</v>
      </c>
      <c r="E22" s="17">
        <v>39327</v>
      </c>
      <c r="F22" s="17">
        <v>44279</v>
      </c>
      <c r="G22" s="17">
        <f>52144+2903+803</f>
        <v>55850</v>
      </c>
      <c r="H22" s="18">
        <v>78072</v>
      </c>
      <c r="I22" s="18">
        <v>87560</v>
      </c>
      <c r="J22" s="19">
        <f>(I22-H22)/H22*100</f>
        <v>12.152884516856236</v>
      </c>
      <c r="K22" s="20"/>
      <c r="L22" s="16" t="s">
        <v>26</v>
      </c>
      <c r="M22" s="18">
        <v>553.93799999999999</v>
      </c>
      <c r="N22" s="18">
        <v>707</v>
      </c>
      <c r="O22" s="19">
        <f>(N22-M22)/M22*100</f>
        <v>27.631612202087602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2:51">
      <c r="B23" s="37" t="s">
        <v>27</v>
      </c>
      <c r="C23" s="22">
        <v>18179</v>
      </c>
      <c r="D23" s="22">
        <v>19012</v>
      </c>
      <c r="E23" s="22">
        <v>27824</v>
      </c>
      <c r="F23" s="22">
        <v>31053</v>
      </c>
      <c r="G23" s="22">
        <f>41127+319+612</f>
        <v>42058</v>
      </c>
      <c r="H23" s="24">
        <v>43297</v>
      </c>
      <c r="I23" s="24">
        <v>45766</v>
      </c>
      <c r="J23" s="25">
        <f>(I23-H23)/H23*100</f>
        <v>5.7024736124904729</v>
      </c>
      <c r="K23" s="20"/>
      <c r="L23" s="21" t="s">
        <v>27</v>
      </c>
      <c r="M23" s="24">
        <v>656.19299999999998</v>
      </c>
      <c r="N23" s="24">
        <v>838</v>
      </c>
      <c r="O23" s="25">
        <f>(N23-M23)/M23*100</f>
        <v>27.706330302212915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2:51" ht="16.5" thickBot="1">
      <c r="B24" s="38" t="s">
        <v>28</v>
      </c>
      <c r="C24" s="30">
        <f t="shared" ref="C24:H24" si="3">SUM(C22:C23)</f>
        <v>46934</v>
      </c>
      <c r="D24" s="30">
        <f t="shared" si="3"/>
        <v>48630</v>
      </c>
      <c r="E24" s="30">
        <f t="shared" si="3"/>
        <v>67151</v>
      </c>
      <c r="F24" s="30">
        <f t="shared" si="3"/>
        <v>75332</v>
      </c>
      <c r="G24" s="30">
        <f t="shared" si="3"/>
        <v>97908</v>
      </c>
      <c r="H24" s="27">
        <f t="shared" si="3"/>
        <v>121369</v>
      </c>
      <c r="I24" s="27">
        <v>133326</v>
      </c>
      <c r="J24" s="28">
        <f>(I24-H24)/H24*100</f>
        <v>9.8517743410590839</v>
      </c>
      <c r="K24" s="20"/>
      <c r="L24" s="26" t="s">
        <v>28</v>
      </c>
      <c r="M24" s="27">
        <f t="shared" ref="M24:N24" si="4">SUM(M22:M23)</f>
        <v>1210.1309999999999</v>
      </c>
      <c r="N24" s="27">
        <f t="shared" si="4"/>
        <v>1545</v>
      </c>
      <c r="O24" s="28">
        <f>(N24-M24)/M24*100</f>
        <v>27.672128058863066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2:51" ht="21" thickBot="1">
      <c r="B25" s="58" t="s">
        <v>29</v>
      </c>
      <c r="C25" s="58"/>
      <c r="D25" s="58"/>
      <c r="E25" s="58"/>
      <c r="F25" s="58"/>
      <c r="G25" s="58"/>
      <c r="H25" s="58"/>
      <c r="I25" s="58"/>
      <c r="J25" s="58"/>
      <c r="L25" s="58" t="s">
        <v>30</v>
      </c>
      <c r="M25" s="58"/>
      <c r="N25" s="58"/>
      <c r="O25" s="58"/>
      <c r="P25" s="20"/>
      <c r="Q25" s="20"/>
      <c r="R25" s="20"/>
      <c r="S25" s="20"/>
      <c r="T25" s="20"/>
      <c r="U25" s="20"/>
      <c r="V25" s="20"/>
      <c r="W25" s="20"/>
    </row>
    <row r="26" spans="2:51">
      <c r="B26" s="16" t="s">
        <v>31</v>
      </c>
      <c r="C26" s="39">
        <v>1336</v>
      </c>
      <c r="D26" s="39">
        <v>917</v>
      </c>
      <c r="E26" s="39">
        <v>724</v>
      </c>
      <c r="F26" s="39">
        <v>492</v>
      </c>
      <c r="G26" s="39">
        <v>1047</v>
      </c>
      <c r="H26" s="18">
        <v>556</v>
      </c>
      <c r="I26" s="18">
        <v>780</v>
      </c>
      <c r="J26" s="19">
        <f>(I26-H26)/H26*100</f>
        <v>40.28776978417266</v>
      </c>
      <c r="K26" s="20"/>
      <c r="L26" s="16" t="s">
        <v>26</v>
      </c>
      <c r="M26" s="18">
        <v>15.95</v>
      </c>
      <c r="N26" s="18">
        <v>13.16</v>
      </c>
      <c r="O26" s="19">
        <f>(N26-M26)/M26*100</f>
        <v>-17.492163009404386</v>
      </c>
      <c r="P26" s="20"/>
      <c r="Q26" s="20"/>
      <c r="R26" s="20"/>
      <c r="S26" s="20"/>
      <c r="T26" s="20"/>
      <c r="U26" s="20"/>
      <c r="V26" s="20"/>
      <c r="W26" s="20"/>
    </row>
    <row r="27" spans="2:51">
      <c r="B27" s="21" t="s">
        <v>32</v>
      </c>
      <c r="C27" s="40">
        <v>687</v>
      </c>
      <c r="D27" s="40">
        <v>548</v>
      </c>
      <c r="E27" s="40">
        <v>440</v>
      </c>
      <c r="F27" s="40">
        <v>214</v>
      </c>
      <c r="G27" s="40">
        <f>608+5+14</f>
        <v>627</v>
      </c>
      <c r="H27" s="24">
        <v>265</v>
      </c>
      <c r="I27" s="24">
        <v>458</v>
      </c>
      <c r="J27" s="25">
        <f>(I27-H27)/H27*100</f>
        <v>72.830188679245282</v>
      </c>
      <c r="K27" s="20"/>
      <c r="L27" s="21" t="s">
        <v>27</v>
      </c>
      <c r="M27" s="24">
        <v>5.4420000000000002</v>
      </c>
      <c r="N27" s="24">
        <v>5.22</v>
      </c>
      <c r="O27" s="25">
        <f>(N27-M27)/M27*100</f>
        <v>-4.0793825799338554</v>
      </c>
      <c r="P27" s="20"/>
      <c r="Q27" s="20"/>
      <c r="R27" s="20"/>
      <c r="S27" s="20"/>
      <c r="T27" s="20"/>
      <c r="U27" s="20"/>
      <c r="V27" s="20"/>
      <c r="W27" s="20"/>
    </row>
    <row r="28" spans="2:51" ht="16.5" thickBot="1">
      <c r="B28" s="26" t="s">
        <v>33</v>
      </c>
      <c r="C28" s="41">
        <f t="shared" ref="C28:H28" si="5">SUM(C26:C27)</f>
        <v>2023</v>
      </c>
      <c r="D28" s="41">
        <f t="shared" si="5"/>
        <v>1465</v>
      </c>
      <c r="E28" s="41">
        <f t="shared" si="5"/>
        <v>1164</v>
      </c>
      <c r="F28" s="41">
        <f t="shared" si="5"/>
        <v>706</v>
      </c>
      <c r="G28" s="41">
        <f t="shared" si="5"/>
        <v>1674</v>
      </c>
      <c r="H28" s="27">
        <f t="shared" si="5"/>
        <v>821</v>
      </c>
      <c r="I28" s="27">
        <v>1238</v>
      </c>
      <c r="J28" s="28">
        <f>(I28-H28)/H28*100</f>
        <v>50.79171741778319</v>
      </c>
      <c r="K28" s="20"/>
      <c r="L28" s="26" t="s">
        <v>28</v>
      </c>
      <c r="M28" s="27">
        <f t="shared" ref="M28:N28" si="6">SUM(M26:M27)</f>
        <v>21.391999999999999</v>
      </c>
      <c r="N28" s="27">
        <f t="shared" si="6"/>
        <v>18.38</v>
      </c>
      <c r="O28" s="28">
        <f>(N28-M28)/M28*100</f>
        <v>-14.080029917726256</v>
      </c>
      <c r="P28" s="20"/>
      <c r="Q28" s="20"/>
      <c r="R28" s="20"/>
      <c r="S28" s="20"/>
      <c r="T28" s="20"/>
      <c r="U28" s="20"/>
      <c r="V28" s="20"/>
      <c r="W28" s="20"/>
    </row>
    <row r="29" spans="2:51">
      <c r="B29" s="42"/>
      <c r="C29" s="31"/>
      <c r="D29" s="31"/>
      <c r="E29" s="31"/>
      <c r="F29" s="31"/>
      <c r="G29" s="43"/>
      <c r="H29" s="43"/>
      <c r="L29" s="4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51" ht="15">
      <c r="B30" s="59" t="s">
        <v>34</v>
      </c>
      <c r="C30" s="59"/>
      <c r="D30" s="59"/>
      <c r="E30" s="59"/>
      <c r="F30" s="59"/>
      <c r="G30" s="59"/>
      <c r="H30" s="59"/>
      <c r="I30" s="59"/>
      <c r="J30" s="59"/>
      <c r="K30" s="20"/>
      <c r="L30" s="59" t="s">
        <v>34</v>
      </c>
      <c r="M30" s="59"/>
      <c r="N30" s="59"/>
      <c r="O30" s="59"/>
      <c r="P30" s="20"/>
      <c r="Q30" s="20"/>
      <c r="R30" s="20"/>
      <c r="S30" s="20"/>
      <c r="T30" s="20"/>
      <c r="U30" s="20"/>
      <c r="V30" s="20"/>
      <c r="W30" s="20"/>
    </row>
    <row r="31" spans="2:51">
      <c r="B31" s="60" t="s">
        <v>35</v>
      </c>
      <c r="C31" s="60"/>
      <c r="D31" s="60"/>
      <c r="E31" s="60"/>
      <c r="F31" s="60"/>
      <c r="G31" s="60"/>
      <c r="H31" s="60"/>
      <c r="I31" s="60"/>
      <c r="J31" s="60"/>
      <c r="L31" s="60" t="s">
        <v>35</v>
      </c>
      <c r="M31" s="60"/>
      <c r="N31" s="60"/>
      <c r="O31" s="60"/>
      <c r="R31" s="20"/>
      <c r="S31" s="20"/>
      <c r="T31" s="20"/>
      <c r="U31" s="20"/>
      <c r="V31" s="20"/>
      <c r="W31" s="20"/>
    </row>
    <row r="32" spans="2:51" ht="12.75">
      <c r="B32" s="56"/>
      <c r="C32" s="56"/>
      <c r="D32" s="56"/>
      <c r="E32" s="56"/>
      <c r="F32" s="56"/>
      <c r="G32" s="56"/>
      <c r="H32" s="56"/>
      <c r="I32" s="56"/>
      <c r="J32" s="56"/>
      <c r="R32" s="20"/>
      <c r="S32" s="20"/>
      <c r="T32" s="20"/>
      <c r="U32" s="20"/>
      <c r="V32" s="20"/>
      <c r="W32" s="20"/>
    </row>
    <row r="33" spans="2:23" ht="12.75">
      <c r="B33" s="56"/>
      <c r="C33" s="56"/>
      <c r="D33" s="56"/>
      <c r="E33" s="56"/>
      <c r="F33" s="56"/>
      <c r="G33" s="56"/>
      <c r="H33" s="56"/>
      <c r="I33" s="56"/>
      <c r="J33" s="56"/>
      <c r="R33" s="20"/>
      <c r="S33" s="20"/>
      <c r="T33" s="20"/>
      <c r="U33" s="20"/>
      <c r="V33" s="20"/>
      <c r="W33" s="20"/>
    </row>
    <row r="34" spans="2:23" ht="12.75">
      <c r="B34" s="56"/>
      <c r="C34" s="57"/>
      <c r="D34" s="57"/>
      <c r="E34" s="57"/>
      <c r="F34" s="57"/>
      <c r="G34" s="57"/>
      <c r="H34" s="57"/>
      <c r="I34" s="57"/>
      <c r="J34" s="57"/>
    </row>
    <row r="35" spans="2:23" ht="12.75">
      <c r="B35" s="57"/>
      <c r="C35" s="57"/>
      <c r="D35" s="57"/>
      <c r="E35" s="57"/>
      <c r="F35" s="57"/>
      <c r="G35" s="57"/>
      <c r="H35" s="57"/>
      <c r="I35" s="57"/>
      <c r="J35" s="57"/>
    </row>
  </sheetData>
  <mergeCells count="23">
    <mergeCell ref="P15:S15"/>
    <mergeCell ref="B32:J33"/>
    <mergeCell ref="B34:J35"/>
    <mergeCell ref="B25:J25"/>
    <mergeCell ref="L25:O25"/>
    <mergeCell ref="B30:J30"/>
    <mergeCell ref="L30:O30"/>
    <mergeCell ref="B31:J31"/>
    <mergeCell ref="L31:O31"/>
    <mergeCell ref="B21:J21"/>
    <mergeCell ref="L21:O21"/>
    <mergeCell ref="B15:J15"/>
    <mergeCell ref="L15:O15"/>
    <mergeCell ref="B5:J5"/>
    <mergeCell ref="L5:O5"/>
    <mergeCell ref="B6:J6"/>
    <mergeCell ref="L6:O6"/>
    <mergeCell ref="L7:O7"/>
    <mergeCell ref="B8:B9"/>
    <mergeCell ref="C8:G8"/>
    <mergeCell ref="L8:L9"/>
    <mergeCell ref="B10:J10"/>
    <mergeCell ref="L10:O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35"/>
  <sheetViews>
    <sheetView workbookViewId="0">
      <selection sqref="A1:XFD1048576"/>
    </sheetView>
  </sheetViews>
  <sheetFormatPr defaultRowHeight="15.75"/>
  <cols>
    <col min="1" max="1" width="9.140625" style="2"/>
    <col min="2" max="2" width="27.42578125" style="1" customWidth="1"/>
    <col min="3" max="6" width="13.42578125" style="2" hidden="1" customWidth="1"/>
    <col min="7" max="7" width="13.42578125" style="3" hidden="1" customWidth="1"/>
    <col min="8" max="8" width="15.85546875" style="3" customWidth="1"/>
    <col min="9" max="9" width="15.7109375" style="3" customWidth="1"/>
    <col min="10" max="10" width="14" style="4" customWidth="1"/>
    <col min="11" max="11" width="9.140625" style="2" customWidth="1"/>
    <col min="12" max="12" width="30.85546875" style="2" customWidth="1"/>
    <col min="13" max="13" width="17.5703125" style="2" customWidth="1"/>
    <col min="14" max="14" width="12" style="2" customWidth="1"/>
    <col min="15" max="15" width="16.28515625" style="2" customWidth="1"/>
    <col min="16" max="16384" width="9.140625" style="2"/>
  </cols>
  <sheetData>
    <row r="3" spans="2:35" ht="18.75">
      <c r="B3" s="5" t="s">
        <v>0</v>
      </c>
      <c r="C3" s="5"/>
      <c r="D3" s="5"/>
      <c r="E3"/>
    </row>
    <row r="4" spans="2:35" ht="18.75">
      <c r="B4" s="5" t="s">
        <v>1</v>
      </c>
      <c r="C4" s="5"/>
      <c r="D4" s="5"/>
      <c r="E4"/>
    </row>
    <row r="5" spans="2:35" ht="15">
      <c r="B5" s="54" t="s">
        <v>2</v>
      </c>
      <c r="C5" s="54"/>
      <c r="D5" s="54"/>
      <c r="E5" s="54"/>
      <c r="F5" s="54"/>
      <c r="G5" s="54"/>
      <c r="H5" s="54"/>
      <c r="I5" s="54"/>
      <c r="J5" s="54"/>
      <c r="L5" s="54" t="s">
        <v>2</v>
      </c>
      <c r="M5" s="54"/>
      <c r="N5" s="54"/>
      <c r="O5" s="54"/>
    </row>
    <row r="6" spans="2:35" ht="15">
      <c r="B6" s="54" t="s">
        <v>46</v>
      </c>
      <c r="C6" s="54"/>
      <c r="D6" s="54"/>
      <c r="E6" s="54"/>
      <c r="F6" s="54"/>
      <c r="G6" s="54"/>
      <c r="H6" s="54"/>
      <c r="I6" s="54"/>
      <c r="J6" s="54"/>
      <c r="L6" s="54" t="s">
        <v>47</v>
      </c>
      <c r="M6" s="54"/>
      <c r="N6" s="54"/>
      <c r="O6" s="54"/>
    </row>
    <row r="7" spans="2:35" thickBot="1">
      <c r="B7" s="6"/>
      <c r="C7" s="7"/>
      <c r="D7" s="7"/>
      <c r="E7" s="7"/>
      <c r="F7" s="7"/>
      <c r="G7" s="7"/>
      <c r="H7" s="8"/>
      <c r="I7" s="8" t="s">
        <v>48</v>
      </c>
      <c r="J7" s="8"/>
      <c r="L7" s="55" t="s">
        <v>49</v>
      </c>
      <c r="M7" s="55"/>
      <c r="N7" s="55"/>
      <c r="O7" s="55"/>
    </row>
    <row r="8" spans="2:35" ht="47.25">
      <c r="B8" s="49" t="s">
        <v>7</v>
      </c>
      <c r="C8" s="61" t="s">
        <v>8</v>
      </c>
      <c r="D8" s="62"/>
      <c r="E8" s="62"/>
      <c r="F8" s="62"/>
      <c r="G8" s="63"/>
      <c r="H8" s="9" t="s">
        <v>9</v>
      </c>
      <c r="I8" s="9" t="s">
        <v>10</v>
      </c>
      <c r="J8" s="10" t="s">
        <v>11</v>
      </c>
      <c r="L8" s="49" t="s">
        <v>7</v>
      </c>
      <c r="M8" s="9" t="s">
        <v>9</v>
      </c>
      <c r="N8" s="9" t="s">
        <v>10</v>
      </c>
      <c r="O8" s="10" t="s">
        <v>11</v>
      </c>
    </row>
    <row r="9" spans="2:35" ht="16.5" thickBot="1">
      <c r="B9" s="50"/>
      <c r="C9" s="11">
        <v>2002</v>
      </c>
      <c r="D9" s="12">
        <v>2003</v>
      </c>
      <c r="E9" s="12">
        <v>2004</v>
      </c>
      <c r="F9" s="12">
        <v>2005</v>
      </c>
      <c r="G9" s="13">
        <v>2006</v>
      </c>
      <c r="H9" s="14">
        <v>2015</v>
      </c>
      <c r="I9" s="14">
        <v>2016</v>
      </c>
      <c r="J9" s="15" t="s">
        <v>50</v>
      </c>
      <c r="L9" s="50"/>
      <c r="M9" s="14">
        <v>2015</v>
      </c>
      <c r="N9" s="14">
        <v>2016</v>
      </c>
      <c r="O9" s="15" t="s">
        <v>50</v>
      </c>
    </row>
    <row r="10" spans="2:35" ht="16.5" thickBot="1">
      <c r="B10" s="53" t="s">
        <v>13</v>
      </c>
      <c r="C10" s="53"/>
      <c r="D10" s="53"/>
      <c r="E10" s="53"/>
      <c r="F10" s="53"/>
      <c r="G10" s="53"/>
      <c r="H10" s="53"/>
      <c r="I10" s="53"/>
      <c r="J10" s="53"/>
      <c r="L10" s="53" t="s">
        <v>14</v>
      </c>
      <c r="M10" s="53"/>
      <c r="N10" s="53"/>
      <c r="O10" s="53"/>
    </row>
    <row r="11" spans="2:35">
      <c r="B11" s="16" t="s">
        <v>15</v>
      </c>
      <c r="C11" s="17">
        <v>19778</v>
      </c>
      <c r="D11" s="17">
        <v>21165</v>
      </c>
      <c r="E11" s="17">
        <v>21817</v>
      </c>
      <c r="F11" s="17">
        <v>22208</v>
      </c>
      <c r="G11" s="17">
        <f>771+19596+688+3910</f>
        <v>24965</v>
      </c>
      <c r="H11" s="18">
        <v>51958</v>
      </c>
      <c r="I11" s="18">
        <v>55298</v>
      </c>
      <c r="J11" s="19">
        <f>(I11-H11)/H11*100</f>
        <v>6.428268986489087</v>
      </c>
      <c r="K11" s="20"/>
      <c r="L11" s="16" t="s">
        <v>15</v>
      </c>
      <c r="M11" s="18">
        <v>7510</v>
      </c>
      <c r="N11" s="18">
        <v>7579</v>
      </c>
      <c r="O11" s="19">
        <f>(N11-M11)/M11*100</f>
        <v>0.91877496671105197</v>
      </c>
      <c r="P11" s="20"/>
      <c r="Q11" s="20"/>
      <c r="R11" s="20"/>
      <c r="S11" s="20"/>
      <c r="T11" s="20"/>
      <c r="U11" s="20"/>
    </row>
    <row r="12" spans="2:35">
      <c r="B12" s="21" t="s">
        <v>16</v>
      </c>
      <c r="C12" s="22">
        <v>19777</v>
      </c>
      <c r="D12" s="22">
        <v>21165</v>
      </c>
      <c r="E12" s="22">
        <v>21805</v>
      </c>
      <c r="F12" s="22">
        <v>22200</v>
      </c>
      <c r="G12" s="23">
        <f>767+19629+636+3904</f>
        <v>24936</v>
      </c>
      <c r="H12" s="24">
        <v>51957</v>
      </c>
      <c r="I12" s="24">
        <v>55235</v>
      </c>
      <c r="J12" s="25">
        <f>(I12-H12)/H12*100</f>
        <v>6.3090632638528019</v>
      </c>
      <c r="K12" s="20"/>
      <c r="L12" s="21" t="s">
        <v>16</v>
      </c>
      <c r="M12" s="24">
        <v>7509</v>
      </c>
      <c r="N12" s="24">
        <v>7579</v>
      </c>
      <c r="O12" s="25">
        <f>(N12-M12)/M12*100</f>
        <v>0.9322146757224663</v>
      </c>
      <c r="P12" s="20"/>
      <c r="Q12" s="20"/>
      <c r="R12" s="20"/>
      <c r="S12" s="20"/>
      <c r="T12" s="20"/>
      <c r="U12" s="20"/>
    </row>
    <row r="13" spans="2:35" ht="16.5" thickBot="1">
      <c r="B13" s="21" t="s">
        <v>17</v>
      </c>
      <c r="C13" s="22">
        <f t="shared" ref="C13:G13" si="0">SUM(C11:C12)</f>
        <v>39555</v>
      </c>
      <c r="D13" s="22">
        <f t="shared" si="0"/>
        <v>42330</v>
      </c>
      <c r="E13" s="22">
        <f t="shared" si="0"/>
        <v>43622</v>
      </c>
      <c r="F13" s="22">
        <f t="shared" si="0"/>
        <v>44408</v>
      </c>
      <c r="G13" s="22">
        <f t="shared" si="0"/>
        <v>49901</v>
      </c>
      <c r="H13" s="24">
        <v>103915</v>
      </c>
      <c r="I13" s="24">
        <f>SUM(I11:I12)</f>
        <v>110533</v>
      </c>
      <c r="J13" s="25">
        <f>(I13-H13)/H13*100</f>
        <v>6.3686666987441658</v>
      </c>
      <c r="K13" s="20"/>
      <c r="L13" s="26" t="s">
        <v>17</v>
      </c>
      <c r="M13" s="14">
        <v>15019</v>
      </c>
      <c r="N13" s="14">
        <v>15170</v>
      </c>
      <c r="O13" s="28">
        <v>1</v>
      </c>
      <c r="P13" s="20"/>
      <c r="Q13" s="20"/>
      <c r="R13" s="20"/>
      <c r="S13" s="20"/>
      <c r="T13" s="20"/>
      <c r="U13" s="20"/>
    </row>
    <row r="14" spans="2:35" ht="45.75" thickBot="1">
      <c r="B14" s="29" t="s">
        <v>18</v>
      </c>
      <c r="C14" s="30"/>
      <c r="D14" s="30"/>
      <c r="E14" s="30"/>
      <c r="F14" s="30"/>
      <c r="G14" s="30"/>
      <c r="H14" s="27">
        <v>384117</v>
      </c>
      <c r="I14" s="27">
        <v>410964</v>
      </c>
      <c r="J14" s="28">
        <f>(I14-H14)/H14*100</f>
        <v>6.9892767047540199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35" ht="16.5" thickBot="1">
      <c r="B15" s="58" t="s">
        <v>19</v>
      </c>
      <c r="C15" s="58"/>
      <c r="D15" s="58"/>
      <c r="E15" s="58"/>
      <c r="F15" s="58"/>
      <c r="G15" s="58"/>
      <c r="H15" s="58"/>
      <c r="I15" s="58"/>
      <c r="J15" s="58"/>
      <c r="L15" s="53" t="s">
        <v>19</v>
      </c>
      <c r="M15" s="53"/>
      <c r="N15" s="53"/>
      <c r="O15" s="53"/>
      <c r="P15" s="53"/>
      <c r="Q15" s="53"/>
      <c r="R15" s="53"/>
      <c r="S15" s="53"/>
      <c r="T15" s="32"/>
    </row>
    <row r="16" spans="2:35">
      <c r="B16" s="16" t="s">
        <v>20</v>
      </c>
      <c r="C16" s="17">
        <v>1163506</v>
      </c>
      <c r="D16" s="17">
        <v>1333763</v>
      </c>
      <c r="E16" s="17">
        <v>1572271</v>
      </c>
      <c r="F16" s="17">
        <v>1695281</v>
      </c>
      <c r="G16" s="17">
        <f>790+2101820+15420+159990</f>
        <v>2278020</v>
      </c>
      <c r="H16" s="18">
        <v>5212860</v>
      </c>
      <c r="I16" s="18">
        <v>6066300</v>
      </c>
      <c r="J16" s="19">
        <f>(I16-H16)/H16*100</f>
        <v>16.371818924736132</v>
      </c>
      <c r="K16" s="20"/>
      <c r="L16" s="16" t="s">
        <v>20</v>
      </c>
      <c r="M16" s="33">
        <v>498810</v>
      </c>
      <c r="N16" s="33">
        <v>593015</v>
      </c>
      <c r="O16" s="19">
        <f>(N16-M16)/M16*100</f>
        <v>18.885948557567009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51">
      <c r="B17" s="21" t="s">
        <v>21</v>
      </c>
      <c r="C17" s="22">
        <v>1151178</v>
      </c>
      <c r="D17" s="22">
        <v>1306050</v>
      </c>
      <c r="E17" s="22">
        <v>1558992</v>
      </c>
      <c r="F17" s="22">
        <v>1693523</v>
      </c>
      <c r="G17" s="22">
        <f>981+2062412+22221+157524</f>
        <v>2243138</v>
      </c>
      <c r="H17" s="24">
        <v>5072215</v>
      </c>
      <c r="I17" s="24">
        <v>5938060</v>
      </c>
      <c r="J17" s="25">
        <f>(I17-H17)/H17*100</f>
        <v>17.070352893164031</v>
      </c>
      <c r="K17" s="20"/>
      <c r="L17" s="21" t="s">
        <v>21</v>
      </c>
      <c r="M17" s="34">
        <v>528768</v>
      </c>
      <c r="N17" s="34">
        <v>605831</v>
      </c>
      <c r="O17" s="25">
        <f>(N17-M17)/M17*100</f>
        <v>14.574066509319778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2:51">
      <c r="B18" s="21" t="s">
        <v>22</v>
      </c>
      <c r="C18" s="22">
        <v>135738</v>
      </c>
      <c r="D18" s="22">
        <v>246674</v>
      </c>
      <c r="E18" s="22">
        <v>330480</v>
      </c>
      <c r="F18" s="22">
        <v>389325</v>
      </c>
      <c r="G18" s="22">
        <f>281+225303+30316</f>
        <v>255900</v>
      </c>
      <c r="H18" s="24">
        <v>30283</v>
      </c>
      <c r="I18" s="24">
        <v>27941</v>
      </c>
      <c r="J18" s="25">
        <f>(I18-H18)/H18*100</f>
        <v>-7.7337119836211734</v>
      </c>
      <c r="K18" s="20"/>
      <c r="L18" s="21" t="s">
        <v>22</v>
      </c>
      <c r="M18" s="34">
        <v>0</v>
      </c>
      <c r="N18" s="34">
        <v>0</v>
      </c>
      <c r="O18" s="25">
        <v>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:51" ht="16.5" thickBot="1">
      <c r="B19" s="21" t="s">
        <v>23</v>
      </c>
      <c r="C19" s="22">
        <f t="shared" ref="C19:I19" si="1">SUM(C16:C18)</f>
        <v>2450422</v>
      </c>
      <c r="D19" s="22">
        <f t="shared" si="1"/>
        <v>2886487</v>
      </c>
      <c r="E19" s="22">
        <f t="shared" si="1"/>
        <v>3461743</v>
      </c>
      <c r="F19" s="22">
        <f t="shared" si="1"/>
        <v>3778129</v>
      </c>
      <c r="G19" s="22">
        <f t="shared" si="1"/>
        <v>4777058</v>
      </c>
      <c r="H19" s="24">
        <f t="shared" si="1"/>
        <v>10315358</v>
      </c>
      <c r="I19" s="24">
        <f t="shared" si="1"/>
        <v>12032301</v>
      </c>
      <c r="J19" s="25">
        <f>(I19-H19)/H19*100</f>
        <v>16.644531387083223</v>
      </c>
      <c r="K19" s="20"/>
      <c r="L19" s="26" t="s">
        <v>23</v>
      </c>
      <c r="M19" s="35">
        <f t="shared" ref="M19:N19" si="2">SUM(M16:M18)</f>
        <v>1027578</v>
      </c>
      <c r="N19" s="35">
        <f t="shared" si="2"/>
        <v>1198846</v>
      </c>
      <c r="O19" s="28">
        <f>(N19-M19)/M19*100</f>
        <v>16.667153247733992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2:51" ht="16.5" thickBot="1">
      <c r="B20" s="26" t="s">
        <v>24</v>
      </c>
      <c r="C20" s="30"/>
      <c r="D20" s="30"/>
      <c r="E20" s="30"/>
      <c r="F20" s="30"/>
      <c r="G20" s="30"/>
      <c r="H20" s="27">
        <v>3789942</v>
      </c>
      <c r="I20" s="27">
        <v>4944144</v>
      </c>
      <c r="J20" s="28">
        <f>(I20-H20)/H20*100</f>
        <v>30.454344683902811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2:51" ht="16.5" thickBot="1">
      <c r="B21" s="58" t="s">
        <v>25</v>
      </c>
      <c r="C21" s="58"/>
      <c r="D21" s="58"/>
      <c r="E21" s="58"/>
      <c r="F21" s="58"/>
      <c r="G21" s="58"/>
      <c r="H21" s="58"/>
      <c r="I21" s="58"/>
      <c r="J21" s="58"/>
      <c r="L21" s="58" t="s">
        <v>25</v>
      </c>
      <c r="M21" s="58"/>
      <c r="N21" s="58"/>
      <c r="O21" s="58"/>
      <c r="P21" s="20"/>
      <c r="Q21" s="20"/>
      <c r="R21" s="20"/>
      <c r="S21" s="20"/>
      <c r="T21" s="20"/>
      <c r="U21" s="20"/>
      <c r="V21" s="20"/>
      <c r="W21" s="20"/>
    </row>
    <row r="22" spans="2:51">
      <c r="B22" s="36" t="s">
        <v>26</v>
      </c>
      <c r="C22" s="17">
        <v>28755</v>
      </c>
      <c r="D22" s="17">
        <v>29618</v>
      </c>
      <c r="E22" s="17">
        <v>39327</v>
      </c>
      <c r="F22" s="17">
        <v>44279</v>
      </c>
      <c r="G22" s="17">
        <f>52144+2903+803</f>
        <v>55850</v>
      </c>
      <c r="H22" s="18">
        <v>87560</v>
      </c>
      <c r="I22" s="18">
        <v>105242</v>
      </c>
      <c r="J22" s="19">
        <f>(I22-H22)/H22*100</f>
        <v>20.194152581087256</v>
      </c>
      <c r="K22" s="20"/>
      <c r="L22" s="16" t="s">
        <v>26</v>
      </c>
      <c r="M22" s="18">
        <v>707</v>
      </c>
      <c r="N22" s="18">
        <v>699</v>
      </c>
      <c r="O22" s="19">
        <f>(N22-M22)/M22*100</f>
        <v>-1.1315417256011315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2:51">
      <c r="B23" s="37" t="s">
        <v>27</v>
      </c>
      <c r="C23" s="22">
        <v>18179</v>
      </c>
      <c r="D23" s="22">
        <v>19012</v>
      </c>
      <c r="E23" s="22">
        <v>27824</v>
      </c>
      <c r="F23" s="22">
        <v>31053</v>
      </c>
      <c r="G23" s="22">
        <f>41127+319+612</f>
        <v>42058</v>
      </c>
      <c r="H23" s="24">
        <v>45766</v>
      </c>
      <c r="I23" s="24">
        <v>54312</v>
      </c>
      <c r="J23" s="25">
        <f>(I23-H23)/H23*100</f>
        <v>18.673250884936415</v>
      </c>
      <c r="K23" s="20"/>
      <c r="L23" s="21" t="s">
        <v>27</v>
      </c>
      <c r="M23" s="24">
        <v>838</v>
      </c>
      <c r="N23" s="24">
        <v>647</v>
      </c>
      <c r="O23" s="25">
        <f>(N23-M23)/M23*100</f>
        <v>-22.792362768496421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2:51" ht="16.5" thickBot="1">
      <c r="B24" s="38" t="s">
        <v>28</v>
      </c>
      <c r="C24" s="30">
        <f t="shared" ref="C24:I24" si="3">SUM(C22:C23)</f>
        <v>46934</v>
      </c>
      <c r="D24" s="30">
        <f t="shared" si="3"/>
        <v>48630</v>
      </c>
      <c r="E24" s="30">
        <f t="shared" si="3"/>
        <v>67151</v>
      </c>
      <c r="F24" s="30">
        <f t="shared" si="3"/>
        <v>75332</v>
      </c>
      <c r="G24" s="30">
        <f t="shared" si="3"/>
        <v>97908</v>
      </c>
      <c r="H24" s="27">
        <f t="shared" si="3"/>
        <v>133326</v>
      </c>
      <c r="I24" s="27">
        <f t="shared" si="3"/>
        <v>159554</v>
      </c>
      <c r="J24" s="28">
        <f>(I24-H24)/H24*100</f>
        <v>19.672081964508049</v>
      </c>
      <c r="K24" s="20"/>
      <c r="L24" s="26" t="s">
        <v>28</v>
      </c>
      <c r="M24" s="27">
        <f t="shared" ref="M24:N24" si="4">SUM(M22:M23)</f>
        <v>1545</v>
      </c>
      <c r="N24" s="27">
        <f t="shared" si="4"/>
        <v>1346</v>
      </c>
      <c r="O24" s="28">
        <f>(N24-M24)/M24*100</f>
        <v>-12.880258899676376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2:51" ht="21" thickBot="1">
      <c r="B25" s="58" t="s">
        <v>29</v>
      </c>
      <c r="C25" s="58"/>
      <c r="D25" s="58"/>
      <c r="E25" s="58"/>
      <c r="F25" s="58"/>
      <c r="G25" s="58"/>
      <c r="H25" s="58"/>
      <c r="I25" s="58"/>
      <c r="J25" s="58"/>
      <c r="L25" s="58" t="s">
        <v>30</v>
      </c>
      <c r="M25" s="58"/>
      <c r="N25" s="58"/>
      <c r="O25" s="58"/>
      <c r="P25" s="20"/>
      <c r="Q25" s="20"/>
      <c r="R25" s="20"/>
      <c r="S25" s="20"/>
      <c r="T25" s="20"/>
      <c r="U25" s="20"/>
      <c r="V25" s="20"/>
      <c r="W25" s="20"/>
    </row>
    <row r="26" spans="2:51">
      <c r="B26" s="16" t="s">
        <v>31</v>
      </c>
      <c r="C26" s="39">
        <v>1336</v>
      </c>
      <c r="D26" s="39">
        <v>917</v>
      </c>
      <c r="E26" s="39">
        <v>724</v>
      </c>
      <c r="F26" s="39">
        <v>492</v>
      </c>
      <c r="G26" s="39">
        <v>1047</v>
      </c>
      <c r="H26" s="18">
        <v>780</v>
      </c>
      <c r="I26" s="18">
        <v>1499.0369999999998</v>
      </c>
      <c r="J26" s="19">
        <f>(I26-H26)/H26*100</f>
        <v>92.184230769230751</v>
      </c>
      <c r="K26" s="20"/>
      <c r="L26" s="16" t="s">
        <v>26</v>
      </c>
      <c r="M26" s="18">
        <v>13.16</v>
      </c>
      <c r="N26" s="18">
        <v>3</v>
      </c>
      <c r="O26" s="19">
        <f>(N26-M26)/M26*100</f>
        <v>-77.203647416413375</v>
      </c>
      <c r="P26" s="20"/>
      <c r="Q26" s="20"/>
      <c r="R26" s="20"/>
      <c r="S26" s="20"/>
      <c r="T26" s="20"/>
      <c r="U26" s="20"/>
      <c r="V26" s="20"/>
      <c r="W26" s="20"/>
    </row>
    <row r="27" spans="2:51">
      <c r="B27" s="21" t="s">
        <v>32</v>
      </c>
      <c r="C27" s="40">
        <v>687</v>
      </c>
      <c r="D27" s="40">
        <v>548</v>
      </c>
      <c r="E27" s="40">
        <v>440</v>
      </c>
      <c r="F27" s="40">
        <v>214</v>
      </c>
      <c r="G27" s="40">
        <f>608+5+14</f>
        <v>627</v>
      </c>
      <c r="H27" s="24">
        <v>458</v>
      </c>
      <c r="I27" s="24">
        <v>961.65600000000006</v>
      </c>
      <c r="J27" s="25">
        <f>(I27-H27)/H27*100</f>
        <v>109.96855895196509</v>
      </c>
      <c r="K27" s="20"/>
      <c r="L27" s="21" t="s">
        <v>27</v>
      </c>
      <c r="M27" s="24">
        <v>5.22</v>
      </c>
      <c r="N27" s="24">
        <v>2</v>
      </c>
      <c r="O27" s="25">
        <f>(N27-M27)/M27*100</f>
        <v>-61.685823754789268</v>
      </c>
      <c r="P27" s="20"/>
      <c r="Q27" s="20"/>
      <c r="R27" s="20"/>
      <c r="S27" s="20"/>
      <c r="T27" s="20"/>
      <c r="U27" s="20"/>
      <c r="V27" s="20"/>
      <c r="W27" s="20"/>
    </row>
    <row r="28" spans="2:51" ht="16.5" thickBot="1">
      <c r="B28" s="26" t="s">
        <v>33</v>
      </c>
      <c r="C28" s="41">
        <f t="shared" ref="C28:I28" si="5">SUM(C26:C27)</f>
        <v>2023</v>
      </c>
      <c r="D28" s="41">
        <f t="shared" si="5"/>
        <v>1465</v>
      </c>
      <c r="E28" s="41">
        <f t="shared" si="5"/>
        <v>1164</v>
      </c>
      <c r="F28" s="41">
        <f t="shared" si="5"/>
        <v>706</v>
      </c>
      <c r="G28" s="41">
        <f t="shared" si="5"/>
        <v>1674</v>
      </c>
      <c r="H28" s="27">
        <f t="shared" si="5"/>
        <v>1238</v>
      </c>
      <c r="I28" s="27">
        <f t="shared" si="5"/>
        <v>2460.6929999999998</v>
      </c>
      <c r="J28" s="28">
        <f>(I28-H28)/H28*100</f>
        <v>98.763570274636493</v>
      </c>
      <c r="K28" s="20"/>
      <c r="L28" s="26" t="s">
        <v>28</v>
      </c>
      <c r="M28" s="27">
        <f t="shared" ref="M28:N28" si="6">SUM(M26:M27)</f>
        <v>18.38</v>
      </c>
      <c r="N28" s="27">
        <f t="shared" si="6"/>
        <v>5</v>
      </c>
      <c r="O28" s="28">
        <f>(N28-M28)/M28*100</f>
        <v>-72.796517954298139</v>
      </c>
      <c r="P28" s="20"/>
      <c r="Q28" s="20"/>
      <c r="R28" s="20"/>
      <c r="S28" s="20"/>
      <c r="T28" s="20"/>
      <c r="U28" s="20"/>
      <c r="V28" s="20"/>
      <c r="W28" s="20"/>
    </row>
    <row r="29" spans="2:51">
      <c r="B29" s="42"/>
      <c r="C29" s="31"/>
      <c r="D29" s="31"/>
      <c r="E29" s="31"/>
      <c r="F29" s="31"/>
      <c r="G29" s="43"/>
      <c r="H29" s="43"/>
      <c r="L29" s="4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51" ht="15">
      <c r="B30" s="59" t="s">
        <v>34</v>
      </c>
      <c r="C30" s="59"/>
      <c r="D30" s="59"/>
      <c r="E30" s="59"/>
      <c r="F30" s="59"/>
      <c r="G30" s="59"/>
      <c r="H30" s="59"/>
      <c r="I30" s="59"/>
      <c r="J30" s="59"/>
      <c r="K30" s="20"/>
      <c r="L30" s="59" t="s">
        <v>34</v>
      </c>
      <c r="M30" s="59"/>
      <c r="N30" s="59"/>
      <c r="O30" s="59"/>
      <c r="P30" s="20"/>
      <c r="Q30" s="20"/>
      <c r="R30" s="20"/>
      <c r="S30" s="20"/>
      <c r="T30" s="20"/>
      <c r="U30" s="20"/>
      <c r="V30" s="20"/>
      <c r="W30" s="20"/>
    </row>
    <row r="31" spans="2:51">
      <c r="B31" s="60" t="s">
        <v>35</v>
      </c>
      <c r="C31" s="60"/>
      <c r="D31" s="60"/>
      <c r="E31" s="60"/>
      <c r="F31" s="60"/>
      <c r="G31" s="60"/>
      <c r="H31" s="60"/>
      <c r="I31" s="60"/>
      <c r="J31" s="60"/>
      <c r="L31" s="60" t="s">
        <v>35</v>
      </c>
      <c r="M31" s="60"/>
      <c r="N31" s="60"/>
      <c r="O31" s="60"/>
      <c r="R31" s="20"/>
      <c r="S31" s="20"/>
      <c r="T31" s="20"/>
      <c r="U31" s="20"/>
      <c r="V31" s="20"/>
      <c r="W31" s="20"/>
    </row>
    <row r="32" spans="2:51" ht="12.75">
      <c r="B32" s="56"/>
      <c r="C32" s="56"/>
      <c r="D32" s="56"/>
      <c r="E32" s="56"/>
      <c r="F32" s="56"/>
      <c r="G32" s="56"/>
      <c r="H32" s="56"/>
      <c r="I32" s="56"/>
      <c r="J32" s="56"/>
      <c r="R32" s="20"/>
      <c r="S32" s="20"/>
      <c r="T32" s="20"/>
      <c r="U32" s="20"/>
      <c r="V32" s="20"/>
      <c r="W32" s="20"/>
    </row>
    <row r="33" spans="2:23" ht="12.75">
      <c r="B33" s="56"/>
      <c r="C33" s="56"/>
      <c r="D33" s="56"/>
      <c r="E33" s="56"/>
      <c r="F33" s="56"/>
      <c r="G33" s="56"/>
      <c r="H33" s="56"/>
      <c r="I33" s="56"/>
      <c r="J33" s="56"/>
      <c r="R33" s="20"/>
      <c r="S33" s="20"/>
      <c r="T33" s="20"/>
      <c r="U33" s="20"/>
      <c r="V33" s="20"/>
      <c r="W33" s="20"/>
    </row>
    <row r="34" spans="2:23" ht="12.75">
      <c r="B34" s="56"/>
      <c r="C34" s="57"/>
      <c r="D34" s="57"/>
      <c r="E34" s="57"/>
      <c r="F34" s="57"/>
      <c r="G34" s="57"/>
      <c r="H34" s="57"/>
      <c r="I34" s="57"/>
      <c r="J34" s="57"/>
    </row>
    <row r="35" spans="2:23" ht="12.75">
      <c r="B35" s="57"/>
      <c r="C35" s="57"/>
      <c r="D35" s="57"/>
      <c r="E35" s="57"/>
      <c r="F35" s="57"/>
      <c r="G35" s="57"/>
      <c r="H35" s="57"/>
      <c r="I35" s="57"/>
      <c r="J35" s="57"/>
    </row>
  </sheetData>
  <mergeCells count="23">
    <mergeCell ref="P15:S15"/>
    <mergeCell ref="B32:J33"/>
    <mergeCell ref="B34:J35"/>
    <mergeCell ref="B25:J25"/>
    <mergeCell ref="L25:O25"/>
    <mergeCell ref="B30:J30"/>
    <mergeCell ref="L30:O30"/>
    <mergeCell ref="B31:J31"/>
    <mergeCell ref="L31:O31"/>
    <mergeCell ref="B21:J21"/>
    <mergeCell ref="L21:O21"/>
    <mergeCell ref="B15:J15"/>
    <mergeCell ref="L15:O15"/>
    <mergeCell ref="B5:J5"/>
    <mergeCell ref="L5:O5"/>
    <mergeCell ref="B6:J6"/>
    <mergeCell ref="L6:O6"/>
    <mergeCell ref="L7:O7"/>
    <mergeCell ref="B8:B9"/>
    <mergeCell ref="C8:G8"/>
    <mergeCell ref="L8:L9"/>
    <mergeCell ref="B10:J10"/>
    <mergeCell ref="L10:O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35"/>
  <sheetViews>
    <sheetView workbookViewId="0">
      <selection activeCell="B6" sqref="B6:J6"/>
    </sheetView>
  </sheetViews>
  <sheetFormatPr defaultRowHeight="15.75"/>
  <cols>
    <col min="1" max="1" width="9.140625" style="2"/>
    <col min="2" max="2" width="27.42578125" style="1" customWidth="1"/>
    <col min="3" max="6" width="13.42578125" style="2" hidden="1" customWidth="1"/>
    <col min="7" max="7" width="13.42578125" style="3" hidden="1" customWidth="1"/>
    <col min="8" max="8" width="15.85546875" style="3" customWidth="1"/>
    <col min="9" max="9" width="15.7109375" style="3" customWidth="1"/>
    <col min="10" max="10" width="14" style="4" customWidth="1"/>
    <col min="11" max="11" width="9.140625" style="2" customWidth="1"/>
    <col min="12" max="12" width="30.85546875" style="2" customWidth="1"/>
    <col min="13" max="13" width="17.5703125" style="2" customWidth="1"/>
    <col min="14" max="14" width="12" style="2" customWidth="1"/>
    <col min="15" max="15" width="16.28515625" style="2" customWidth="1"/>
    <col min="16" max="16384" width="9.140625" style="2"/>
  </cols>
  <sheetData>
    <row r="3" spans="2:35" ht="18.75">
      <c r="B3" s="5" t="s">
        <v>0</v>
      </c>
      <c r="C3" s="5"/>
      <c r="D3" s="5"/>
      <c r="E3"/>
    </row>
    <row r="4" spans="2:35" ht="18.75">
      <c r="B4" s="5" t="s">
        <v>1</v>
      </c>
      <c r="C4" s="5"/>
      <c r="D4" s="5"/>
      <c r="E4"/>
    </row>
    <row r="5" spans="2:35" ht="15">
      <c r="B5" s="54" t="s">
        <v>2</v>
      </c>
      <c r="C5" s="54"/>
      <c r="D5" s="54"/>
      <c r="E5" s="54"/>
      <c r="F5" s="54"/>
      <c r="G5" s="54"/>
      <c r="H5" s="54"/>
      <c r="I5" s="54"/>
      <c r="J5" s="54"/>
      <c r="L5" s="54" t="s">
        <v>2</v>
      </c>
      <c r="M5" s="54"/>
      <c r="N5" s="54"/>
      <c r="O5" s="54"/>
    </row>
    <row r="6" spans="2:35" ht="15">
      <c r="B6" s="54" t="s">
        <v>51</v>
      </c>
      <c r="C6" s="54"/>
      <c r="D6" s="54"/>
      <c r="E6" s="54"/>
      <c r="F6" s="54"/>
      <c r="G6" s="54"/>
      <c r="H6" s="54"/>
      <c r="I6" s="54"/>
      <c r="J6" s="54"/>
      <c r="L6" s="54" t="s">
        <v>52</v>
      </c>
      <c r="M6" s="54"/>
      <c r="N6" s="54"/>
      <c r="O6" s="54"/>
    </row>
    <row r="7" spans="2:35" thickBot="1">
      <c r="B7" s="6"/>
      <c r="C7" s="7"/>
      <c r="D7" s="7"/>
      <c r="E7" s="7"/>
      <c r="F7" s="7"/>
      <c r="G7" s="7"/>
      <c r="H7" s="8"/>
      <c r="I7" s="8" t="s">
        <v>53</v>
      </c>
      <c r="J7" s="8"/>
      <c r="L7" s="55" t="s">
        <v>54</v>
      </c>
      <c r="M7" s="55"/>
      <c r="N7" s="55"/>
      <c r="O7" s="55"/>
    </row>
    <row r="8" spans="2:35" ht="47.25">
      <c r="B8" s="49" t="s">
        <v>7</v>
      </c>
      <c r="C8" s="61" t="s">
        <v>8</v>
      </c>
      <c r="D8" s="62"/>
      <c r="E8" s="62"/>
      <c r="F8" s="62"/>
      <c r="G8" s="63"/>
      <c r="H8" s="9" t="s">
        <v>9</v>
      </c>
      <c r="I8" s="9" t="s">
        <v>10</v>
      </c>
      <c r="J8" s="10" t="s">
        <v>11</v>
      </c>
      <c r="L8" s="49" t="s">
        <v>7</v>
      </c>
      <c r="M8" s="9" t="s">
        <v>9</v>
      </c>
      <c r="N8" s="9" t="s">
        <v>10</v>
      </c>
      <c r="O8" s="10" t="s">
        <v>11</v>
      </c>
    </row>
    <row r="9" spans="2:35" ht="16.5" thickBot="1">
      <c r="B9" s="50"/>
      <c r="C9" s="11">
        <v>2002</v>
      </c>
      <c r="D9" s="12">
        <v>2003</v>
      </c>
      <c r="E9" s="12">
        <v>2004</v>
      </c>
      <c r="F9" s="12">
        <v>2005</v>
      </c>
      <c r="G9" s="13">
        <v>2006</v>
      </c>
      <c r="H9" s="14">
        <v>2016</v>
      </c>
      <c r="I9" s="14">
        <v>2017</v>
      </c>
      <c r="J9" s="15" t="s">
        <v>55</v>
      </c>
      <c r="L9" s="50"/>
      <c r="M9" s="14">
        <v>2016</v>
      </c>
      <c r="N9" s="14">
        <v>2017</v>
      </c>
      <c r="O9" s="15" t="s">
        <v>55</v>
      </c>
    </row>
    <row r="10" spans="2:35" ht="16.5" thickBot="1">
      <c r="B10" s="53" t="s">
        <v>13</v>
      </c>
      <c r="C10" s="53"/>
      <c r="D10" s="53"/>
      <c r="E10" s="53"/>
      <c r="F10" s="53"/>
      <c r="G10" s="53"/>
      <c r="H10" s="53"/>
      <c r="I10" s="53"/>
      <c r="J10" s="53"/>
      <c r="L10" s="53" t="s">
        <v>14</v>
      </c>
      <c r="M10" s="53"/>
      <c r="N10" s="53"/>
      <c r="O10" s="53"/>
    </row>
    <row r="11" spans="2:35">
      <c r="B11" s="16" t="s">
        <v>15</v>
      </c>
      <c r="C11" s="17">
        <v>19778</v>
      </c>
      <c r="D11" s="17">
        <v>21165</v>
      </c>
      <c r="E11" s="17">
        <v>21817</v>
      </c>
      <c r="F11" s="17">
        <v>22208</v>
      </c>
      <c r="G11" s="17">
        <f>771+19596+688+3910</f>
        <v>24965</v>
      </c>
      <c r="H11" s="18">
        <v>55298</v>
      </c>
      <c r="I11" s="18">
        <v>60279</v>
      </c>
      <c r="J11" s="19">
        <f>(I11-H11)/H11*100</f>
        <v>9.007559043726717</v>
      </c>
      <c r="K11" s="20"/>
      <c r="L11" s="16" t="s">
        <v>15</v>
      </c>
      <c r="M11" s="18">
        <v>7579</v>
      </c>
      <c r="N11" s="18">
        <v>8799</v>
      </c>
      <c r="O11" s="19">
        <f>(N11-M11)/M11*100</f>
        <v>16.097110436733079</v>
      </c>
      <c r="P11" s="20"/>
      <c r="Q11" s="20"/>
      <c r="R11" s="20"/>
      <c r="S11" s="20"/>
      <c r="T11" s="20"/>
      <c r="U11" s="20"/>
    </row>
    <row r="12" spans="2:35">
      <c r="B12" s="21" t="s">
        <v>16</v>
      </c>
      <c r="C12" s="22">
        <v>19777</v>
      </c>
      <c r="D12" s="22">
        <v>21165</v>
      </c>
      <c r="E12" s="22">
        <v>21805</v>
      </c>
      <c r="F12" s="22">
        <v>22200</v>
      </c>
      <c r="G12" s="23">
        <f>767+19629+636+3904</f>
        <v>24936</v>
      </c>
      <c r="H12" s="24">
        <v>55235</v>
      </c>
      <c r="I12" s="24">
        <v>60280</v>
      </c>
      <c r="J12" s="25">
        <f>(I12-H12)/H12*100</f>
        <v>9.1337014574092521</v>
      </c>
      <c r="K12" s="20"/>
      <c r="L12" s="21" t="s">
        <v>16</v>
      </c>
      <c r="M12" s="24">
        <v>7579</v>
      </c>
      <c r="N12" s="24">
        <v>8713</v>
      </c>
      <c r="O12" s="25">
        <f>(N12-M12)/M12*100</f>
        <v>14.962396094471567</v>
      </c>
      <c r="P12" s="20"/>
      <c r="Q12" s="20"/>
      <c r="R12" s="20"/>
      <c r="S12" s="20"/>
      <c r="T12" s="20"/>
      <c r="U12" s="20"/>
    </row>
    <row r="13" spans="2:35" ht="16.5" thickBot="1">
      <c r="B13" s="21" t="s">
        <v>17</v>
      </c>
      <c r="C13" s="22">
        <f t="shared" ref="C13:G13" si="0">SUM(C11:C12)</f>
        <v>39555</v>
      </c>
      <c r="D13" s="22">
        <f t="shared" si="0"/>
        <v>42330</v>
      </c>
      <c r="E13" s="22">
        <f t="shared" si="0"/>
        <v>43622</v>
      </c>
      <c r="F13" s="22">
        <f t="shared" si="0"/>
        <v>44408</v>
      </c>
      <c r="G13" s="22">
        <f t="shared" si="0"/>
        <v>49901</v>
      </c>
      <c r="H13" s="24">
        <v>110533</v>
      </c>
      <c r="I13" s="24">
        <f>SUM(I11:I12)</f>
        <v>120559</v>
      </c>
      <c r="J13" s="25">
        <f>(I13-H13)/H13*100</f>
        <v>9.0705943021541078</v>
      </c>
      <c r="K13" s="20"/>
      <c r="L13" s="26" t="s">
        <v>17</v>
      </c>
      <c r="M13" s="14">
        <v>15170</v>
      </c>
      <c r="N13" s="14">
        <v>17511</v>
      </c>
      <c r="O13" s="28">
        <v>1</v>
      </c>
      <c r="P13" s="20"/>
      <c r="Q13" s="20"/>
      <c r="R13" s="20"/>
      <c r="S13" s="20"/>
      <c r="T13" s="20"/>
      <c r="U13" s="20"/>
    </row>
    <row r="14" spans="2:35" ht="45.75" thickBot="1">
      <c r="B14" s="29" t="s">
        <v>18</v>
      </c>
      <c r="C14" s="30"/>
      <c r="D14" s="30"/>
      <c r="E14" s="30"/>
      <c r="F14" s="30"/>
      <c r="G14" s="30"/>
      <c r="H14" s="27">
        <v>410964</v>
      </c>
      <c r="I14" s="27">
        <v>416860</v>
      </c>
      <c r="J14" s="28">
        <f>(I14-H14)/H14*100</f>
        <v>1.4346755433565956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35" ht="16.5" thickBot="1">
      <c r="B15" s="58" t="s">
        <v>19</v>
      </c>
      <c r="C15" s="58"/>
      <c r="D15" s="58"/>
      <c r="E15" s="58"/>
      <c r="F15" s="58"/>
      <c r="G15" s="58"/>
      <c r="H15" s="58"/>
      <c r="I15" s="58"/>
      <c r="J15" s="58"/>
      <c r="L15" s="53" t="s">
        <v>19</v>
      </c>
      <c r="M15" s="53"/>
      <c r="N15" s="53"/>
      <c r="O15" s="53"/>
      <c r="P15" s="53"/>
      <c r="Q15" s="53"/>
      <c r="R15" s="53"/>
      <c r="S15" s="53"/>
      <c r="T15" s="32"/>
    </row>
    <row r="16" spans="2:35">
      <c r="B16" s="16" t="s">
        <v>20</v>
      </c>
      <c r="C16" s="17">
        <v>1163506</v>
      </c>
      <c r="D16" s="17">
        <v>1333763</v>
      </c>
      <c r="E16" s="17">
        <v>1572271</v>
      </c>
      <c r="F16" s="17">
        <v>1695281</v>
      </c>
      <c r="G16" s="17">
        <f>790+2101820+15420+159990</f>
        <v>2278020</v>
      </c>
      <c r="H16" s="18">
        <v>6066300</v>
      </c>
      <c r="I16" s="18">
        <v>7024303</v>
      </c>
      <c r="J16" s="19">
        <f>(I16-H16)/H16*100</f>
        <v>15.792212716153173</v>
      </c>
      <c r="K16" s="20"/>
      <c r="L16" s="16" t="s">
        <v>20</v>
      </c>
      <c r="M16" s="33">
        <v>593015</v>
      </c>
      <c r="N16" s="33">
        <v>726691</v>
      </c>
      <c r="O16" s="19">
        <f>(N16-M16)/M16*100</f>
        <v>22.541756953871321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51">
      <c r="B17" s="21" t="s">
        <v>21</v>
      </c>
      <c r="C17" s="22">
        <v>1151178</v>
      </c>
      <c r="D17" s="22">
        <v>1306050</v>
      </c>
      <c r="E17" s="22">
        <v>1558992</v>
      </c>
      <c r="F17" s="22">
        <v>1693523</v>
      </c>
      <c r="G17" s="22">
        <f>981+2062412+22221+157524</f>
        <v>2243138</v>
      </c>
      <c r="H17" s="24">
        <v>5938060</v>
      </c>
      <c r="I17" s="24">
        <v>7013401</v>
      </c>
      <c r="J17" s="25">
        <f>(I17-H17)/H17*100</f>
        <v>18.109298323021321</v>
      </c>
      <c r="K17" s="20"/>
      <c r="L17" s="21" t="s">
        <v>21</v>
      </c>
      <c r="M17" s="34">
        <v>605831</v>
      </c>
      <c r="N17" s="34">
        <v>758944</v>
      </c>
      <c r="O17" s="25">
        <f>(N17-M17)/M17*100</f>
        <v>25.273219759305814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2:51">
      <c r="B18" s="21" t="s">
        <v>22</v>
      </c>
      <c r="C18" s="22">
        <v>135738</v>
      </c>
      <c r="D18" s="22">
        <v>246674</v>
      </c>
      <c r="E18" s="22">
        <v>330480</v>
      </c>
      <c r="F18" s="22">
        <v>389325</v>
      </c>
      <c r="G18" s="22">
        <f>281+225303+30316</f>
        <v>255900</v>
      </c>
      <c r="H18" s="24">
        <v>27941</v>
      </c>
      <c r="I18" s="24">
        <v>32925</v>
      </c>
      <c r="J18" s="25">
        <f>(I18-H18)/H18*100</f>
        <v>17.837586342650585</v>
      </c>
      <c r="K18" s="20"/>
      <c r="L18" s="21" t="s">
        <v>22</v>
      </c>
      <c r="M18" s="34">
        <v>0</v>
      </c>
      <c r="N18" s="34">
        <v>0</v>
      </c>
      <c r="O18" s="25">
        <v>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:51" ht="16.5" thickBot="1">
      <c r="B19" s="21" t="s">
        <v>23</v>
      </c>
      <c r="C19" s="22">
        <f t="shared" ref="C19:G19" si="1">SUM(C16:C18)</f>
        <v>2450422</v>
      </c>
      <c r="D19" s="22">
        <f t="shared" si="1"/>
        <v>2886487</v>
      </c>
      <c r="E19" s="22">
        <f t="shared" si="1"/>
        <v>3461743</v>
      </c>
      <c r="F19" s="22">
        <f t="shared" si="1"/>
        <v>3778129</v>
      </c>
      <c r="G19" s="22">
        <f t="shared" si="1"/>
        <v>4777058</v>
      </c>
      <c r="H19" s="24">
        <v>12032301</v>
      </c>
      <c r="I19" s="24">
        <v>14070629</v>
      </c>
      <c r="J19" s="25">
        <f>(I19-H19)/H19*100</f>
        <v>16.940467164177491</v>
      </c>
      <c r="K19" s="20"/>
      <c r="L19" s="26" t="s">
        <v>23</v>
      </c>
      <c r="M19" s="35">
        <f t="shared" ref="M19" si="2">SUM(M16:M18)</f>
        <v>1198846</v>
      </c>
      <c r="N19" s="35">
        <f>SUM(N16:N18)</f>
        <v>1485635</v>
      </c>
      <c r="O19" s="28">
        <f>(N19-M19)/M19*100</f>
        <v>23.9220884083527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2:51" ht="16.5" thickBot="1">
      <c r="B20" s="26" t="s">
        <v>24</v>
      </c>
      <c r="C20" s="30"/>
      <c r="D20" s="30"/>
      <c r="E20" s="30"/>
      <c r="F20" s="30"/>
      <c r="G20" s="30"/>
      <c r="H20" s="27">
        <v>4944144</v>
      </c>
      <c r="I20" s="27">
        <v>6084698</v>
      </c>
      <c r="J20" s="28">
        <f>(I20-H20)/H20*100</f>
        <v>23.068786022413587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2:51" ht="16.5" thickBot="1">
      <c r="B21" s="58" t="s">
        <v>25</v>
      </c>
      <c r="C21" s="58"/>
      <c r="D21" s="58"/>
      <c r="E21" s="58"/>
      <c r="F21" s="58"/>
      <c r="G21" s="58"/>
      <c r="H21" s="58"/>
      <c r="I21" s="58"/>
      <c r="J21" s="58"/>
      <c r="L21" s="58" t="s">
        <v>25</v>
      </c>
      <c r="M21" s="58"/>
      <c r="N21" s="58"/>
      <c r="O21" s="58"/>
      <c r="P21" s="20"/>
      <c r="Q21" s="20"/>
      <c r="R21" s="20"/>
      <c r="S21" s="20"/>
      <c r="T21" s="20"/>
      <c r="U21" s="20"/>
      <c r="V21" s="20"/>
      <c r="W21" s="20"/>
    </row>
    <row r="22" spans="2:51">
      <c r="B22" s="36" t="s">
        <v>26</v>
      </c>
      <c r="C22" s="17">
        <v>28755</v>
      </c>
      <c r="D22" s="17">
        <v>29618</v>
      </c>
      <c r="E22" s="17">
        <v>39327</v>
      </c>
      <c r="F22" s="17">
        <v>44279</v>
      </c>
      <c r="G22" s="17">
        <f>52144+2903+803</f>
        <v>55850</v>
      </c>
      <c r="H22" s="18">
        <v>105242</v>
      </c>
      <c r="I22" s="18">
        <v>123341.387</v>
      </c>
      <c r="J22" s="19">
        <f>(I22-H22)/H22*100</f>
        <v>17.197874422758979</v>
      </c>
      <c r="K22" s="20"/>
      <c r="L22" s="16" t="s">
        <v>26</v>
      </c>
      <c r="M22" s="18">
        <v>699</v>
      </c>
      <c r="N22" s="18">
        <v>679.62599999999998</v>
      </c>
      <c r="O22" s="19">
        <f>(N22-M22)/M22*100</f>
        <v>-2.7716738197424924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2:51">
      <c r="B23" s="37" t="s">
        <v>27</v>
      </c>
      <c r="C23" s="22">
        <v>18179</v>
      </c>
      <c r="D23" s="22">
        <v>19012</v>
      </c>
      <c r="E23" s="22">
        <v>27824</v>
      </c>
      <c r="F23" s="22">
        <v>31053</v>
      </c>
      <c r="G23" s="22">
        <f>41127+319+612</f>
        <v>42058</v>
      </c>
      <c r="H23" s="24">
        <v>54312</v>
      </c>
      <c r="I23" s="24">
        <v>72647.387000000002</v>
      </c>
      <c r="J23" s="25">
        <f>(I23-H23)/H23*100</f>
        <v>33.759366254234799</v>
      </c>
      <c r="K23" s="20"/>
      <c r="L23" s="21" t="s">
        <v>27</v>
      </c>
      <c r="M23" s="24">
        <v>647</v>
      </c>
      <c r="N23" s="24">
        <v>646.93999999999994</v>
      </c>
      <c r="O23" s="25">
        <f>(N23-M23)/M23*100</f>
        <v>-9.2735703245840975E-3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2:51" ht="16.5" thickBot="1">
      <c r="B24" s="38" t="s">
        <v>28</v>
      </c>
      <c r="C24" s="30">
        <f t="shared" ref="C24:I24" si="3">SUM(C22:C23)</f>
        <v>46934</v>
      </c>
      <c r="D24" s="30">
        <f t="shared" si="3"/>
        <v>48630</v>
      </c>
      <c r="E24" s="30">
        <f t="shared" si="3"/>
        <v>67151</v>
      </c>
      <c r="F24" s="30">
        <f t="shared" si="3"/>
        <v>75332</v>
      </c>
      <c r="G24" s="30">
        <f t="shared" si="3"/>
        <v>97908</v>
      </c>
      <c r="H24" s="27">
        <v>159554</v>
      </c>
      <c r="I24" s="27">
        <f t="shared" si="3"/>
        <v>195988.774</v>
      </c>
      <c r="J24" s="28">
        <f>(I24-H24)/H24*100</f>
        <v>22.835387392356196</v>
      </c>
      <c r="K24" s="20"/>
      <c r="L24" s="26" t="s">
        <v>28</v>
      </c>
      <c r="M24" s="27">
        <v>1346</v>
      </c>
      <c r="N24" s="27">
        <f>SUM(N22:N23)</f>
        <v>1326.5659999999998</v>
      </c>
      <c r="O24" s="28">
        <f>(N24-M24)/M24*100</f>
        <v>-1.4438335809806979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2:51" ht="21" thickBot="1">
      <c r="B25" s="58" t="s">
        <v>29</v>
      </c>
      <c r="C25" s="58"/>
      <c r="D25" s="58"/>
      <c r="E25" s="58"/>
      <c r="F25" s="58"/>
      <c r="G25" s="58"/>
      <c r="H25" s="58"/>
      <c r="I25" s="58"/>
      <c r="J25" s="58"/>
      <c r="L25" s="58" t="s">
        <v>30</v>
      </c>
      <c r="M25" s="58"/>
      <c r="N25" s="58"/>
      <c r="O25" s="58"/>
      <c r="P25" s="20"/>
      <c r="Q25" s="20"/>
      <c r="R25" s="20"/>
      <c r="S25" s="20"/>
      <c r="T25" s="20"/>
      <c r="U25" s="20"/>
      <c r="V25" s="20"/>
      <c r="W25" s="20"/>
    </row>
    <row r="26" spans="2:51">
      <c r="B26" s="16" t="s">
        <v>31</v>
      </c>
      <c r="C26" s="39">
        <v>1336</v>
      </c>
      <c r="D26" s="39">
        <v>917</v>
      </c>
      <c r="E26" s="39">
        <v>724</v>
      </c>
      <c r="F26" s="39">
        <v>492</v>
      </c>
      <c r="G26" s="39">
        <v>1047</v>
      </c>
      <c r="H26" s="18">
        <v>1499.0369999999998</v>
      </c>
      <c r="I26" s="18">
        <v>1388.7470000000003</v>
      </c>
      <c r="J26" s="19">
        <f>(I26-H26)/H26*100</f>
        <v>-7.3573901111179731</v>
      </c>
      <c r="K26" s="20"/>
      <c r="L26" s="16" t="s">
        <v>26</v>
      </c>
      <c r="M26" s="18">
        <v>3</v>
      </c>
      <c r="N26" s="18">
        <v>5.7560000000000002</v>
      </c>
      <c r="O26" s="19">
        <f>(N26-M26)/M26*100</f>
        <v>91.866666666666674</v>
      </c>
      <c r="P26" s="20"/>
      <c r="Q26" s="20"/>
      <c r="R26" s="20"/>
      <c r="S26" s="20"/>
      <c r="T26" s="20"/>
      <c r="U26" s="20"/>
      <c r="V26" s="20"/>
      <c r="W26" s="20"/>
    </row>
    <row r="27" spans="2:51">
      <c r="B27" s="21" t="s">
        <v>32</v>
      </c>
      <c r="C27" s="40">
        <v>687</v>
      </c>
      <c r="D27" s="40">
        <v>548</v>
      </c>
      <c r="E27" s="40">
        <v>440</v>
      </c>
      <c r="F27" s="40">
        <v>214</v>
      </c>
      <c r="G27" s="40">
        <f>608+5+14</f>
        <v>627</v>
      </c>
      <c r="H27" s="24">
        <v>961.65600000000006</v>
      </c>
      <c r="I27" s="24">
        <v>874.21999999999991</v>
      </c>
      <c r="J27" s="25">
        <f>(I27-H27)/H27*100</f>
        <v>-9.0922325654912086</v>
      </c>
      <c r="K27" s="20"/>
      <c r="L27" s="21" t="s">
        <v>27</v>
      </c>
      <c r="M27" s="24">
        <v>2</v>
      </c>
      <c r="N27" s="24">
        <v>6.9180000000000001</v>
      </c>
      <c r="O27" s="25">
        <f>(N27-M27)/M27*100</f>
        <v>245.9</v>
      </c>
      <c r="P27" s="20"/>
      <c r="Q27" s="20"/>
      <c r="R27" s="20"/>
      <c r="S27" s="20"/>
      <c r="T27" s="20"/>
      <c r="U27" s="20"/>
      <c r="V27" s="20"/>
      <c r="W27" s="20"/>
    </row>
    <row r="28" spans="2:51" ht="16.5" thickBot="1">
      <c r="B28" s="26" t="s">
        <v>33</v>
      </c>
      <c r="C28" s="41">
        <f t="shared" ref="C28:I28" si="4">SUM(C26:C27)</f>
        <v>2023</v>
      </c>
      <c r="D28" s="41">
        <f t="shared" si="4"/>
        <v>1465</v>
      </c>
      <c r="E28" s="41">
        <f t="shared" si="4"/>
        <v>1164</v>
      </c>
      <c r="F28" s="41">
        <f t="shared" si="4"/>
        <v>706</v>
      </c>
      <c r="G28" s="41">
        <f t="shared" si="4"/>
        <v>1674</v>
      </c>
      <c r="H28" s="27">
        <v>2460.6929999999998</v>
      </c>
      <c r="I28" s="27">
        <f t="shared" si="4"/>
        <v>2262.9670000000001</v>
      </c>
      <c r="J28" s="28">
        <f>(I28-H28)/H28*100</f>
        <v>-8.0353786514611816</v>
      </c>
      <c r="K28" s="20"/>
      <c r="L28" s="26" t="s">
        <v>28</v>
      </c>
      <c r="M28" s="27">
        <v>5</v>
      </c>
      <c r="N28" s="27">
        <f>SUM(N26:N27)</f>
        <v>12.673999999999999</v>
      </c>
      <c r="O28" s="28">
        <f>(N28-M28)/M28*100</f>
        <v>153.47999999999999</v>
      </c>
      <c r="P28" s="20"/>
      <c r="Q28" s="20"/>
      <c r="R28" s="20"/>
      <c r="S28" s="20"/>
      <c r="T28" s="20"/>
      <c r="U28" s="20"/>
      <c r="V28" s="20"/>
      <c r="W28" s="20"/>
    </row>
    <row r="29" spans="2:51">
      <c r="B29" s="42"/>
      <c r="C29" s="31"/>
      <c r="D29" s="31"/>
      <c r="E29" s="31"/>
      <c r="F29" s="31"/>
      <c r="G29" s="43"/>
      <c r="H29" s="43"/>
      <c r="L29" s="4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51" ht="15">
      <c r="B30" s="59" t="s">
        <v>34</v>
      </c>
      <c r="C30" s="59"/>
      <c r="D30" s="59"/>
      <c r="E30" s="59"/>
      <c r="F30" s="59"/>
      <c r="G30" s="59"/>
      <c r="H30" s="59"/>
      <c r="I30" s="59"/>
      <c r="J30" s="59"/>
      <c r="K30" s="20"/>
      <c r="L30" s="59" t="s">
        <v>34</v>
      </c>
      <c r="M30" s="59"/>
      <c r="N30" s="59"/>
      <c r="O30" s="59"/>
      <c r="P30" s="20"/>
      <c r="Q30" s="20"/>
      <c r="R30" s="20"/>
      <c r="S30" s="20"/>
      <c r="T30" s="20"/>
      <c r="U30" s="20"/>
      <c r="V30" s="20"/>
      <c r="W30" s="20"/>
    </row>
    <row r="31" spans="2:51">
      <c r="B31" s="60" t="s">
        <v>35</v>
      </c>
      <c r="C31" s="60"/>
      <c r="D31" s="60"/>
      <c r="E31" s="60"/>
      <c r="F31" s="60"/>
      <c r="G31" s="60"/>
      <c r="H31" s="60"/>
      <c r="I31" s="60"/>
      <c r="J31" s="60"/>
      <c r="L31" s="60" t="s">
        <v>35</v>
      </c>
      <c r="M31" s="60"/>
      <c r="N31" s="60"/>
      <c r="O31" s="60"/>
      <c r="R31" s="20"/>
      <c r="S31" s="20"/>
      <c r="T31" s="20"/>
      <c r="U31" s="20"/>
      <c r="V31" s="20"/>
      <c r="W31" s="20"/>
    </row>
    <row r="32" spans="2:51" ht="12.75">
      <c r="B32" s="56"/>
      <c r="C32" s="56"/>
      <c r="D32" s="56"/>
      <c r="E32" s="56"/>
      <c r="F32" s="56"/>
      <c r="G32" s="56"/>
      <c r="H32" s="56"/>
      <c r="I32" s="56"/>
      <c r="J32" s="56"/>
      <c r="R32" s="20"/>
      <c r="S32" s="20"/>
      <c r="T32" s="20"/>
      <c r="U32" s="20"/>
      <c r="V32" s="20"/>
      <c r="W32" s="20"/>
    </row>
    <row r="33" spans="2:23" ht="12.75">
      <c r="B33" s="56"/>
      <c r="C33" s="56"/>
      <c r="D33" s="56"/>
      <c r="E33" s="56"/>
      <c r="F33" s="56"/>
      <c r="G33" s="56"/>
      <c r="H33" s="56"/>
      <c r="I33" s="56"/>
      <c r="J33" s="56"/>
      <c r="R33" s="20"/>
      <c r="S33" s="20"/>
      <c r="T33" s="20"/>
      <c r="U33" s="20"/>
      <c r="V33" s="20"/>
      <c r="W33" s="20"/>
    </row>
    <row r="34" spans="2:23" ht="12.75">
      <c r="B34" s="56"/>
      <c r="C34" s="57"/>
      <c r="D34" s="57"/>
      <c r="E34" s="57"/>
      <c r="F34" s="57"/>
      <c r="G34" s="57"/>
      <c r="H34" s="57"/>
      <c r="I34" s="57"/>
      <c r="J34" s="57"/>
    </row>
    <row r="35" spans="2:23" ht="12.75">
      <c r="B35" s="57"/>
      <c r="C35" s="57"/>
      <c r="D35" s="57"/>
      <c r="E35" s="57"/>
      <c r="F35" s="57"/>
      <c r="G35" s="57"/>
      <c r="H35" s="57"/>
      <c r="I35" s="57"/>
      <c r="J35" s="57"/>
    </row>
  </sheetData>
  <mergeCells count="23">
    <mergeCell ref="P15:S15"/>
    <mergeCell ref="B32:J33"/>
    <mergeCell ref="B34:J35"/>
    <mergeCell ref="B25:J25"/>
    <mergeCell ref="L25:O25"/>
    <mergeCell ref="B30:J30"/>
    <mergeCell ref="L30:O30"/>
    <mergeCell ref="B31:J31"/>
    <mergeCell ref="L31:O31"/>
    <mergeCell ref="B21:J21"/>
    <mergeCell ref="L21:O21"/>
    <mergeCell ref="B15:J15"/>
    <mergeCell ref="L15:O15"/>
    <mergeCell ref="B5:J5"/>
    <mergeCell ref="L5:O5"/>
    <mergeCell ref="B6:J6"/>
    <mergeCell ref="L6:O6"/>
    <mergeCell ref="L7:O7"/>
    <mergeCell ref="B8:B9"/>
    <mergeCell ref="C8:G8"/>
    <mergeCell ref="L8:L9"/>
    <mergeCell ref="B10:J10"/>
    <mergeCell ref="L10:O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35"/>
  <sheetViews>
    <sheetView topLeftCell="A22" workbookViewId="0">
      <selection activeCell="J2" sqref="J2"/>
    </sheetView>
  </sheetViews>
  <sheetFormatPr defaultRowHeight="15.75"/>
  <cols>
    <col min="1" max="1" width="9.140625" style="2"/>
    <col min="2" max="2" width="27.42578125" style="1" customWidth="1"/>
    <col min="3" max="6" width="13.42578125" style="2" hidden="1" customWidth="1"/>
    <col min="7" max="7" width="13.42578125" style="3" hidden="1" customWidth="1"/>
    <col min="8" max="8" width="15.85546875" style="3" customWidth="1"/>
    <col min="9" max="9" width="15.7109375" style="3" customWidth="1"/>
    <col min="10" max="10" width="14" style="4" customWidth="1"/>
    <col min="11" max="11" width="9.140625" style="2" customWidth="1"/>
    <col min="12" max="12" width="30.85546875" style="2" customWidth="1"/>
    <col min="13" max="13" width="17.5703125" style="2" customWidth="1"/>
    <col min="14" max="14" width="12" style="2" customWidth="1"/>
    <col min="15" max="15" width="16.28515625" style="2" customWidth="1"/>
    <col min="16" max="16384" width="9.140625" style="2"/>
  </cols>
  <sheetData>
    <row r="2" spans="2:35" ht="75.75" customHeight="1"/>
    <row r="3" spans="2:35" ht="22.5" customHeight="1">
      <c r="B3" s="5" t="s">
        <v>0</v>
      </c>
      <c r="C3" s="5"/>
      <c r="D3" s="5"/>
      <c r="E3"/>
    </row>
    <row r="4" spans="2:35" ht="20.25" customHeight="1">
      <c r="B4" s="5" t="s">
        <v>1</v>
      </c>
      <c r="C4" s="5"/>
      <c r="D4" s="5"/>
      <c r="E4"/>
    </row>
    <row r="5" spans="2:35" ht="15">
      <c r="B5" s="54" t="s">
        <v>2</v>
      </c>
      <c r="C5" s="54"/>
      <c r="D5" s="54"/>
      <c r="E5" s="54"/>
      <c r="F5" s="54"/>
      <c r="G5" s="54"/>
      <c r="H5" s="54"/>
      <c r="I5" s="54"/>
      <c r="J5" s="54"/>
      <c r="L5" s="54" t="s">
        <v>2</v>
      </c>
      <c r="M5" s="54"/>
      <c r="N5" s="54"/>
      <c r="O5" s="54"/>
    </row>
    <row r="6" spans="2:35" ht="15">
      <c r="B6" s="54" t="s">
        <v>56</v>
      </c>
      <c r="C6" s="54"/>
      <c r="D6" s="54"/>
      <c r="E6" s="54"/>
      <c r="F6" s="54"/>
      <c r="G6" s="54"/>
      <c r="H6" s="54"/>
      <c r="I6" s="54"/>
      <c r="J6" s="54"/>
      <c r="L6" s="54" t="s">
        <v>57</v>
      </c>
      <c r="M6" s="54"/>
      <c r="N6" s="54"/>
      <c r="O6" s="54"/>
    </row>
    <row r="7" spans="2:35" ht="18" customHeight="1" thickBot="1">
      <c r="B7" s="6"/>
      <c r="C7" s="46"/>
      <c r="D7" s="46"/>
      <c r="E7" s="46"/>
      <c r="F7" s="46"/>
      <c r="G7" s="46"/>
      <c r="H7" s="8"/>
      <c r="I7" s="8" t="s">
        <v>58</v>
      </c>
      <c r="J7" s="8"/>
      <c r="L7" s="55" t="s">
        <v>59</v>
      </c>
      <c r="M7" s="55"/>
      <c r="N7" s="55"/>
      <c r="O7" s="55"/>
    </row>
    <row r="8" spans="2:35" ht="48" customHeight="1">
      <c r="B8" s="49" t="s">
        <v>7</v>
      </c>
      <c r="C8" s="61" t="s">
        <v>8</v>
      </c>
      <c r="D8" s="62"/>
      <c r="E8" s="62"/>
      <c r="F8" s="62"/>
      <c r="G8" s="63"/>
      <c r="H8" s="9" t="s">
        <v>9</v>
      </c>
      <c r="I8" s="9" t="s">
        <v>10</v>
      </c>
      <c r="J8" s="10" t="s">
        <v>11</v>
      </c>
      <c r="L8" s="49" t="s">
        <v>7</v>
      </c>
      <c r="M8" s="9" t="s">
        <v>9</v>
      </c>
      <c r="N8" s="9" t="s">
        <v>10</v>
      </c>
      <c r="O8" s="10" t="s">
        <v>11</v>
      </c>
    </row>
    <row r="9" spans="2:35" ht="21.95" customHeight="1" thickBot="1">
      <c r="B9" s="50"/>
      <c r="C9" s="11">
        <v>2002</v>
      </c>
      <c r="D9" s="12">
        <v>2003</v>
      </c>
      <c r="E9" s="12">
        <v>2004</v>
      </c>
      <c r="F9" s="12">
        <v>2005</v>
      </c>
      <c r="G9" s="13">
        <v>2006</v>
      </c>
      <c r="H9" s="14">
        <v>2017</v>
      </c>
      <c r="I9" s="14">
        <v>2018</v>
      </c>
      <c r="J9" s="15" t="s">
        <v>60</v>
      </c>
      <c r="L9" s="50"/>
      <c r="M9" s="14">
        <v>2017</v>
      </c>
      <c r="N9" s="14">
        <v>2018</v>
      </c>
      <c r="O9" s="15" t="s">
        <v>60</v>
      </c>
    </row>
    <row r="10" spans="2:35" ht="30" customHeight="1" thickBot="1">
      <c r="B10" s="53" t="s">
        <v>13</v>
      </c>
      <c r="C10" s="53"/>
      <c r="D10" s="53"/>
      <c r="E10" s="53"/>
      <c r="F10" s="53"/>
      <c r="G10" s="53"/>
      <c r="H10" s="53"/>
      <c r="I10" s="53"/>
      <c r="J10" s="53"/>
      <c r="L10" s="53" t="s">
        <v>14</v>
      </c>
      <c r="M10" s="53"/>
      <c r="N10" s="53"/>
      <c r="O10" s="53"/>
    </row>
    <row r="11" spans="2:35" ht="30" customHeight="1">
      <c r="B11" s="16" t="s">
        <v>15</v>
      </c>
      <c r="C11" s="17">
        <v>19778</v>
      </c>
      <c r="D11" s="17">
        <v>21165</v>
      </c>
      <c r="E11" s="17">
        <v>21817</v>
      </c>
      <c r="F11" s="17">
        <v>22208</v>
      </c>
      <c r="G11" s="17">
        <f>771+19596+688+3910</f>
        <v>24965</v>
      </c>
      <c r="H11" s="18">
        <v>60279</v>
      </c>
      <c r="I11" s="18">
        <v>62746</v>
      </c>
      <c r="J11" s="19">
        <f>(I11-H11)/H11*100</f>
        <v>4.0926359096866243</v>
      </c>
      <c r="K11" s="20"/>
      <c r="L11" s="16" t="s">
        <v>15</v>
      </c>
      <c r="M11" s="18">
        <v>8710</v>
      </c>
      <c r="N11" s="18">
        <v>7688</v>
      </c>
      <c r="O11" s="19">
        <f>(N11-M11)/M11*100</f>
        <v>-11.733639494833524</v>
      </c>
      <c r="P11" s="20"/>
      <c r="Q11" s="20"/>
      <c r="R11" s="20"/>
      <c r="S11" s="20"/>
      <c r="T11" s="20"/>
      <c r="U11" s="20"/>
    </row>
    <row r="12" spans="2:35" ht="30" customHeight="1">
      <c r="B12" s="21" t="s">
        <v>16</v>
      </c>
      <c r="C12" s="22">
        <v>19777</v>
      </c>
      <c r="D12" s="22">
        <v>21165</v>
      </c>
      <c r="E12" s="22">
        <v>21805</v>
      </c>
      <c r="F12" s="22">
        <v>22200</v>
      </c>
      <c r="G12" s="23">
        <f>767+19629+636+3904</f>
        <v>24936</v>
      </c>
      <c r="H12" s="24">
        <v>60280</v>
      </c>
      <c r="I12" s="24">
        <v>62797</v>
      </c>
      <c r="J12" s="25">
        <f>(I12-H12)/H12*100</f>
        <v>4.1755142667551421</v>
      </c>
      <c r="K12" s="20"/>
      <c r="L12" s="21" t="s">
        <v>16</v>
      </c>
      <c r="M12" s="24">
        <v>8801</v>
      </c>
      <c r="N12" s="24">
        <v>7830</v>
      </c>
      <c r="O12" s="25">
        <f t="shared" ref="O12:O13" si="0">(N12-M12)/M12*100</f>
        <v>-11.032837177593455</v>
      </c>
      <c r="P12" s="20"/>
      <c r="Q12" s="20"/>
      <c r="R12" s="20"/>
      <c r="S12" s="20"/>
      <c r="T12" s="20"/>
      <c r="U12" s="20"/>
    </row>
    <row r="13" spans="2:35" ht="30" customHeight="1" thickBot="1">
      <c r="B13" s="21" t="s">
        <v>17</v>
      </c>
      <c r="C13" s="22">
        <f t="shared" ref="C13:G13" si="1">SUM(C11:C12)</f>
        <v>39555</v>
      </c>
      <c r="D13" s="22">
        <f t="shared" si="1"/>
        <v>42330</v>
      </c>
      <c r="E13" s="22">
        <f t="shared" si="1"/>
        <v>43622</v>
      </c>
      <c r="F13" s="22">
        <f t="shared" si="1"/>
        <v>44408</v>
      </c>
      <c r="G13" s="22">
        <f t="shared" si="1"/>
        <v>49901</v>
      </c>
      <c r="H13" s="24">
        <f>SUM(H11:H12)</f>
        <v>120559</v>
      </c>
      <c r="I13" s="24">
        <f>SUM(I11:I12)</f>
        <v>125543</v>
      </c>
      <c r="J13" s="25">
        <f>(I13-H13)/H13*100</f>
        <v>4.1340754319461839</v>
      </c>
      <c r="K13" s="20"/>
      <c r="L13" s="26" t="s">
        <v>17</v>
      </c>
      <c r="M13" s="27">
        <f>SUM(M11:M12)</f>
        <v>17511</v>
      </c>
      <c r="N13" s="27">
        <f>SUM(N11:N12)</f>
        <v>15518</v>
      </c>
      <c r="O13" s="28">
        <f t="shared" si="0"/>
        <v>-11.381417394780424</v>
      </c>
      <c r="P13" s="20"/>
      <c r="Q13" s="20"/>
      <c r="R13" s="20"/>
      <c r="S13" s="20"/>
      <c r="T13" s="20"/>
      <c r="U13" s="20"/>
    </row>
    <row r="14" spans="2:35" ht="50.25" customHeight="1" thickBot="1">
      <c r="B14" s="29" t="s">
        <v>18</v>
      </c>
      <c r="C14" s="30"/>
      <c r="D14" s="30"/>
      <c r="E14" s="30"/>
      <c r="F14" s="30"/>
      <c r="G14" s="30"/>
      <c r="H14" s="27">
        <v>416860</v>
      </c>
      <c r="I14" s="27">
        <v>413150</v>
      </c>
      <c r="J14" s="28">
        <f>(I14-H14)/H14*100</f>
        <v>-0.88998704601065104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35" ht="30" customHeight="1" thickBot="1">
      <c r="B15" s="58" t="s">
        <v>19</v>
      </c>
      <c r="C15" s="58"/>
      <c r="D15" s="58"/>
      <c r="E15" s="58"/>
      <c r="F15" s="58"/>
      <c r="G15" s="58"/>
      <c r="H15" s="58"/>
      <c r="I15" s="58"/>
      <c r="J15" s="58"/>
      <c r="L15" s="53" t="s">
        <v>19</v>
      </c>
      <c r="M15" s="53"/>
      <c r="N15" s="53"/>
      <c r="O15" s="53"/>
      <c r="P15" s="53"/>
      <c r="Q15" s="53"/>
      <c r="R15" s="53"/>
      <c r="S15" s="53"/>
      <c r="T15" s="45"/>
    </row>
    <row r="16" spans="2:35" ht="30" customHeight="1">
      <c r="B16" s="16" t="s">
        <v>20</v>
      </c>
      <c r="C16" s="17">
        <v>1163506</v>
      </c>
      <c r="D16" s="17">
        <v>1333763</v>
      </c>
      <c r="E16" s="17">
        <v>1572271</v>
      </c>
      <c r="F16" s="17">
        <v>1695281</v>
      </c>
      <c r="G16" s="17">
        <f>790+2101820+15420+159990</f>
        <v>2278020</v>
      </c>
      <c r="H16" s="18">
        <v>7024303</v>
      </c>
      <c r="I16" s="18">
        <v>7705881</v>
      </c>
      <c r="J16" s="19">
        <f>(I16-H16)/H16*100</f>
        <v>9.7031406532434605</v>
      </c>
      <c r="K16" s="20"/>
      <c r="L16" s="16" t="s">
        <v>20</v>
      </c>
      <c r="M16" s="33">
        <v>726691</v>
      </c>
      <c r="N16" s="33">
        <v>679831</v>
      </c>
      <c r="O16" s="19">
        <f>(N16-M16)/M16*100</f>
        <v>-6.4484079202852387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51" ht="30" customHeight="1">
      <c r="B17" s="21" t="s">
        <v>21</v>
      </c>
      <c r="C17" s="22">
        <v>1151178</v>
      </c>
      <c r="D17" s="22">
        <v>1306050</v>
      </c>
      <c r="E17" s="22">
        <v>1558992</v>
      </c>
      <c r="F17" s="22">
        <v>1693523</v>
      </c>
      <c r="G17" s="22">
        <f>981+2062412+22221+157524</f>
        <v>2243138</v>
      </c>
      <c r="H17" s="24">
        <v>7013401</v>
      </c>
      <c r="I17" s="24">
        <v>7667456</v>
      </c>
      <c r="J17" s="25">
        <f>(I17-H17)/H17*100</f>
        <v>9.3257892996564706</v>
      </c>
      <c r="K17" s="20"/>
      <c r="L17" s="21" t="s">
        <v>21</v>
      </c>
      <c r="M17" s="34">
        <v>758944</v>
      </c>
      <c r="N17" s="34">
        <v>707163</v>
      </c>
      <c r="O17" s="25">
        <f>(N17-M17)/M17*100</f>
        <v>-6.8227695324029183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2:51" ht="30" customHeight="1">
      <c r="B18" s="21" t="s">
        <v>22</v>
      </c>
      <c r="C18" s="22">
        <v>135738</v>
      </c>
      <c r="D18" s="22">
        <v>246674</v>
      </c>
      <c r="E18" s="22">
        <v>330480</v>
      </c>
      <c r="F18" s="22">
        <v>389325</v>
      </c>
      <c r="G18" s="22">
        <f>281+225303+30316</f>
        <v>255900</v>
      </c>
      <c r="H18" s="24">
        <v>32925</v>
      </c>
      <c r="I18" s="24">
        <v>19243</v>
      </c>
      <c r="J18" s="25">
        <f>(I18-H18)/H18*100</f>
        <v>-41.555049354593777</v>
      </c>
      <c r="K18" s="20"/>
      <c r="L18" s="21" t="s">
        <v>22</v>
      </c>
      <c r="M18" s="34">
        <v>0</v>
      </c>
      <c r="N18" s="34">
        <v>0</v>
      </c>
      <c r="O18" s="25">
        <v>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:51" ht="30" customHeight="1" thickBot="1">
      <c r="B19" s="21" t="s">
        <v>23</v>
      </c>
      <c r="C19" s="22">
        <f t="shared" ref="C19:G19" si="2">SUM(C16:C18)</f>
        <v>2450422</v>
      </c>
      <c r="D19" s="22">
        <f t="shared" si="2"/>
        <v>2886487</v>
      </c>
      <c r="E19" s="22">
        <f t="shared" si="2"/>
        <v>3461743</v>
      </c>
      <c r="F19" s="22">
        <f t="shared" si="2"/>
        <v>3778129</v>
      </c>
      <c r="G19" s="22">
        <f t="shared" si="2"/>
        <v>4777058</v>
      </c>
      <c r="H19" s="24">
        <f>SUM(H16:H18)</f>
        <v>14070629</v>
      </c>
      <c r="I19" s="24">
        <f>SUM(I16:I18)</f>
        <v>15392580</v>
      </c>
      <c r="J19" s="25">
        <f>(I19-H19)/H19*100</f>
        <v>9.3951094865766116</v>
      </c>
      <c r="K19" s="20"/>
      <c r="L19" s="26" t="s">
        <v>23</v>
      </c>
      <c r="M19" s="35">
        <f t="shared" ref="M19" si="3">SUM(M16:M18)</f>
        <v>1485635</v>
      </c>
      <c r="N19" s="35">
        <f>SUM(N16:N18)</f>
        <v>1386994</v>
      </c>
      <c r="O19" s="28">
        <f>(N19-M19)/M19*100</f>
        <v>-6.6396524045273573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2:51" ht="30" customHeight="1" thickBot="1">
      <c r="B20" s="26" t="s">
        <v>24</v>
      </c>
      <c r="C20" s="30"/>
      <c r="D20" s="30"/>
      <c r="E20" s="30"/>
      <c r="F20" s="30"/>
      <c r="G20" s="30"/>
      <c r="H20" s="27">
        <v>6084698</v>
      </c>
      <c r="I20" s="27">
        <v>7265833</v>
      </c>
      <c r="J20" s="28">
        <f>(I20-H20)/H20*100</f>
        <v>19.411563236170473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2:51" ht="30" customHeight="1" thickBot="1">
      <c r="B21" s="58" t="s">
        <v>25</v>
      </c>
      <c r="C21" s="58"/>
      <c r="D21" s="58"/>
      <c r="E21" s="58"/>
      <c r="F21" s="58"/>
      <c r="G21" s="58"/>
      <c r="H21" s="58"/>
      <c r="I21" s="58"/>
      <c r="J21" s="58"/>
      <c r="L21" s="58" t="s">
        <v>25</v>
      </c>
      <c r="M21" s="58"/>
      <c r="N21" s="58"/>
      <c r="O21" s="58"/>
      <c r="P21" s="20"/>
      <c r="Q21" s="20"/>
      <c r="R21" s="20"/>
      <c r="S21" s="20"/>
      <c r="T21" s="20"/>
      <c r="U21" s="20"/>
      <c r="V21" s="20"/>
      <c r="W21" s="20"/>
    </row>
    <row r="22" spans="2:51" ht="30" customHeight="1">
      <c r="B22" s="36" t="s">
        <v>26</v>
      </c>
      <c r="C22" s="17">
        <v>28755</v>
      </c>
      <c r="D22" s="17">
        <v>29618</v>
      </c>
      <c r="E22" s="17">
        <v>39327</v>
      </c>
      <c r="F22" s="17">
        <v>44279</v>
      </c>
      <c r="G22" s="17">
        <f>52144+2903+803</f>
        <v>55850</v>
      </c>
      <c r="H22" s="18">
        <v>123341.387</v>
      </c>
      <c r="I22" s="18">
        <v>131227</v>
      </c>
      <c r="J22" s="19">
        <f>(I22-H22)/H22*100</f>
        <v>6.3933227862923232</v>
      </c>
      <c r="K22" s="20"/>
      <c r="L22" s="16" t="s">
        <v>26</v>
      </c>
      <c r="M22" s="18">
        <v>710.43200000000002</v>
      </c>
      <c r="N22" s="18">
        <v>600.42099999999994</v>
      </c>
      <c r="O22" s="19">
        <f>(N22-M22)/M22*100</f>
        <v>-15.485085131300401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2:51" ht="30" customHeight="1">
      <c r="B23" s="37" t="s">
        <v>27</v>
      </c>
      <c r="C23" s="22">
        <v>18179</v>
      </c>
      <c r="D23" s="22">
        <v>19012</v>
      </c>
      <c r="E23" s="22">
        <v>27824</v>
      </c>
      <c r="F23" s="22">
        <v>31053</v>
      </c>
      <c r="G23" s="22">
        <f>41127+319+612</f>
        <v>42058</v>
      </c>
      <c r="H23" s="24">
        <v>72647.387000000002</v>
      </c>
      <c r="I23" s="24">
        <v>78723</v>
      </c>
      <c r="J23" s="25">
        <f>(I23-H23)/H23*100</f>
        <v>8.3631542040183735</v>
      </c>
      <c r="K23" s="20"/>
      <c r="L23" s="21" t="s">
        <v>27</v>
      </c>
      <c r="M23" s="24">
        <v>655.20399999999995</v>
      </c>
      <c r="N23" s="24">
        <v>379.07100000000003</v>
      </c>
      <c r="O23" s="25">
        <f>(N23-M23)/M23*100</f>
        <v>-42.144583976898794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2:51" ht="30" customHeight="1" thickBot="1">
      <c r="B24" s="38" t="s">
        <v>28</v>
      </c>
      <c r="C24" s="30">
        <f t="shared" ref="C24:I24" si="4">SUM(C22:C23)</f>
        <v>46934</v>
      </c>
      <c r="D24" s="30">
        <f t="shared" si="4"/>
        <v>48630</v>
      </c>
      <c r="E24" s="30">
        <f t="shared" si="4"/>
        <v>67151</v>
      </c>
      <c r="F24" s="30">
        <f t="shared" si="4"/>
        <v>75332</v>
      </c>
      <c r="G24" s="30">
        <f t="shared" si="4"/>
        <v>97908</v>
      </c>
      <c r="H24" s="27">
        <f>SUM(H22:H23)</f>
        <v>195988.774</v>
      </c>
      <c r="I24" s="27">
        <f t="shared" si="4"/>
        <v>209950</v>
      </c>
      <c r="J24" s="28">
        <f>(I24-H24)/H24*100</f>
        <v>7.1234824908900114</v>
      </c>
      <c r="K24" s="20"/>
      <c r="L24" s="26" t="s">
        <v>28</v>
      </c>
      <c r="M24" s="27">
        <f>SUM(M22:M23)</f>
        <v>1365.636</v>
      </c>
      <c r="N24" s="27">
        <f>SUM(N22:N23)</f>
        <v>979.49199999999996</v>
      </c>
      <c r="O24" s="28">
        <f>(N24-M24)/M24*100</f>
        <v>-28.2757630876749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2:51" ht="30" customHeight="1" thickBot="1">
      <c r="B25" s="58" t="s">
        <v>29</v>
      </c>
      <c r="C25" s="58"/>
      <c r="D25" s="58"/>
      <c r="E25" s="58"/>
      <c r="F25" s="58"/>
      <c r="G25" s="58"/>
      <c r="H25" s="58"/>
      <c r="I25" s="58"/>
      <c r="J25" s="58"/>
      <c r="L25" s="58" t="s">
        <v>30</v>
      </c>
      <c r="M25" s="58"/>
      <c r="N25" s="58"/>
      <c r="O25" s="58"/>
      <c r="P25" s="20"/>
      <c r="Q25" s="20"/>
      <c r="R25" s="20"/>
      <c r="S25" s="20"/>
      <c r="T25" s="20"/>
      <c r="U25" s="20"/>
      <c r="V25" s="20"/>
      <c r="W25" s="20"/>
    </row>
    <row r="26" spans="2:51" ht="30" customHeight="1">
      <c r="B26" s="16" t="s">
        <v>31</v>
      </c>
      <c r="C26" s="39">
        <v>1336</v>
      </c>
      <c r="D26" s="39">
        <v>917</v>
      </c>
      <c r="E26" s="39">
        <v>724</v>
      </c>
      <c r="F26" s="39">
        <v>492</v>
      </c>
      <c r="G26" s="39">
        <v>1047</v>
      </c>
      <c r="H26" s="18">
        <v>1388.7470000000003</v>
      </c>
      <c r="I26" s="18">
        <v>1757</v>
      </c>
      <c r="J26" s="19">
        <f>(I26-H26)/H26*100</f>
        <v>26.516924969054813</v>
      </c>
      <c r="K26" s="20"/>
      <c r="L26" s="16" t="s">
        <v>26</v>
      </c>
      <c r="M26" s="18">
        <v>10.863999999999999</v>
      </c>
      <c r="N26" s="18">
        <v>1.3139999999999996</v>
      </c>
      <c r="O26" s="19">
        <f>(N26-M26)/M26*100</f>
        <v>-87.905007363770252</v>
      </c>
      <c r="P26" s="20"/>
      <c r="Q26" s="20"/>
      <c r="R26" s="20"/>
      <c r="S26" s="20"/>
      <c r="T26" s="20"/>
      <c r="U26" s="20"/>
      <c r="V26" s="20"/>
      <c r="W26" s="20"/>
    </row>
    <row r="27" spans="2:51" ht="30" customHeight="1">
      <c r="B27" s="21" t="s">
        <v>32</v>
      </c>
      <c r="C27" s="40">
        <v>687</v>
      </c>
      <c r="D27" s="40">
        <v>548</v>
      </c>
      <c r="E27" s="40">
        <v>440</v>
      </c>
      <c r="F27" s="40">
        <v>214</v>
      </c>
      <c r="G27" s="40">
        <f>608+5+14</f>
        <v>627</v>
      </c>
      <c r="H27" s="24">
        <v>874.21999999999991</v>
      </c>
      <c r="I27" s="24">
        <v>1058</v>
      </c>
      <c r="J27" s="25">
        <f>(I27-H27)/H27*100</f>
        <v>21.022168332913925</v>
      </c>
      <c r="K27" s="20"/>
      <c r="L27" s="21" t="s">
        <v>27</v>
      </c>
      <c r="M27" s="24">
        <v>2.0239999999999996</v>
      </c>
      <c r="N27" s="24">
        <v>7.1000000000000008E-2</v>
      </c>
      <c r="O27" s="25">
        <f>(N27-M27)/M27*100</f>
        <v>-96.492094861660078</v>
      </c>
      <c r="P27" s="20"/>
      <c r="Q27" s="20"/>
      <c r="R27" s="20"/>
      <c r="S27" s="20"/>
      <c r="T27" s="20"/>
      <c r="U27" s="20"/>
      <c r="V27" s="20"/>
      <c r="W27" s="20"/>
    </row>
    <row r="28" spans="2:51" ht="30" customHeight="1" thickBot="1">
      <c r="B28" s="26" t="s">
        <v>33</v>
      </c>
      <c r="C28" s="41">
        <f t="shared" ref="C28:I28" si="5">SUM(C26:C27)</f>
        <v>2023</v>
      </c>
      <c r="D28" s="41">
        <f t="shared" si="5"/>
        <v>1465</v>
      </c>
      <c r="E28" s="41">
        <f t="shared" si="5"/>
        <v>1164</v>
      </c>
      <c r="F28" s="41">
        <f t="shared" si="5"/>
        <v>706</v>
      </c>
      <c r="G28" s="41">
        <f t="shared" si="5"/>
        <v>1674</v>
      </c>
      <c r="H28" s="27">
        <f>SUM(H26:H27)</f>
        <v>2262.9670000000001</v>
      </c>
      <c r="I28" s="27">
        <f t="shared" si="5"/>
        <v>2815</v>
      </c>
      <c r="J28" s="28">
        <f>(I28-H28)/H28*100</f>
        <v>24.394213437491572</v>
      </c>
      <c r="K28" s="20"/>
      <c r="L28" s="26" t="s">
        <v>28</v>
      </c>
      <c r="M28" s="27">
        <f>SUM(M26:M27)</f>
        <v>12.887999999999998</v>
      </c>
      <c r="N28" s="27">
        <f>SUM(N26:N27)</f>
        <v>1.3849999999999996</v>
      </c>
      <c r="O28" s="28">
        <f>(N28-M28)/M28*100</f>
        <v>-89.25356921166977</v>
      </c>
      <c r="P28" s="20"/>
      <c r="Q28" s="20"/>
      <c r="R28" s="20"/>
      <c r="S28" s="20"/>
      <c r="T28" s="20"/>
      <c r="U28" s="20"/>
      <c r="V28" s="20"/>
      <c r="W28" s="20"/>
    </row>
    <row r="29" spans="2:51">
      <c r="B29" s="42"/>
      <c r="C29" s="31"/>
      <c r="D29" s="31"/>
      <c r="E29" s="31"/>
      <c r="F29" s="31"/>
      <c r="G29" s="43"/>
      <c r="H29" s="43"/>
      <c r="L29" s="4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51" ht="15">
      <c r="B30" s="59" t="s">
        <v>34</v>
      </c>
      <c r="C30" s="59"/>
      <c r="D30" s="59"/>
      <c r="E30" s="59"/>
      <c r="F30" s="59"/>
      <c r="G30" s="59"/>
      <c r="H30" s="59"/>
      <c r="I30" s="59"/>
      <c r="J30" s="59"/>
      <c r="K30" s="20"/>
      <c r="L30" s="59" t="s">
        <v>34</v>
      </c>
      <c r="M30" s="59"/>
      <c r="N30" s="59"/>
      <c r="O30" s="59"/>
      <c r="P30" s="20"/>
      <c r="Q30" s="20"/>
      <c r="R30" s="20"/>
      <c r="S30" s="20"/>
      <c r="T30" s="20"/>
      <c r="U30" s="20"/>
      <c r="V30" s="20"/>
      <c r="W30" s="20"/>
    </row>
    <row r="31" spans="2:51">
      <c r="B31" s="60" t="s">
        <v>35</v>
      </c>
      <c r="C31" s="60"/>
      <c r="D31" s="60"/>
      <c r="E31" s="60"/>
      <c r="F31" s="60"/>
      <c r="G31" s="60"/>
      <c r="H31" s="60"/>
      <c r="I31" s="60"/>
      <c r="J31" s="60"/>
      <c r="L31" s="60" t="s">
        <v>35</v>
      </c>
      <c r="M31" s="60"/>
      <c r="N31" s="60"/>
      <c r="O31" s="60"/>
      <c r="R31" s="20"/>
      <c r="S31" s="20"/>
      <c r="T31" s="20"/>
      <c r="U31" s="20"/>
      <c r="V31" s="20"/>
      <c r="W31" s="20"/>
    </row>
    <row r="32" spans="2:51" ht="15.75" customHeight="1">
      <c r="B32" s="56"/>
      <c r="C32" s="56"/>
      <c r="D32" s="56"/>
      <c r="E32" s="56"/>
      <c r="F32" s="56"/>
      <c r="G32" s="56"/>
      <c r="H32" s="56"/>
      <c r="I32" s="56"/>
      <c r="J32" s="56"/>
      <c r="R32" s="20"/>
      <c r="S32" s="20"/>
      <c r="T32" s="20"/>
      <c r="U32" s="20"/>
      <c r="V32" s="20"/>
      <c r="W32" s="20"/>
    </row>
    <row r="33" spans="2:23" ht="15.75" customHeight="1">
      <c r="B33" s="56"/>
      <c r="C33" s="56"/>
      <c r="D33" s="56"/>
      <c r="E33" s="56"/>
      <c r="F33" s="56"/>
      <c r="G33" s="56"/>
      <c r="H33" s="56"/>
      <c r="I33" s="56"/>
      <c r="J33" s="56"/>
      <c r="R33" s="20"/>
      <c r="S33" s="20"/>
      <c r="T33" s="20"/>
      <c r="U33" s="20"/>
      <c r="V33" s="20"/>
      <c r="W33" s="20"/>
    </row>
    <row r="34" spans="2:23" ht="15.75" customHeight="1">
      <c r="B34" s="56"/>
      <c r="C34" s="57"/>
      <c r="D34" s="57"/>
      <c r="E34" s="57"/>
      <c r="F34" s="57"/>
      <c r="G34" s="57"/>
      <c r="H34" s="57"/>
      <c r="I34" s="57"/>
      <c r="J34" s="57"/>
    </row>
    <row r="35" spans="2:23" ht="15.75" customHeight="1">
      <c r="B35" s="57"/>
      <c r="C35" s="57"/>
      <c r="D35" s="57"/>
      <c r="E35" s="57"/>
      <c r="F35" s="57"/>
      <c r="G35" s="57"/>
      <c r="H35" s="57"/>
      <c r="I35" s="57"/>
      <c r="J35" s="57"/>
    </row>
  </sheetData>
  <mergeCells count="23">
    <mergeCell ref="B21:J21"/>
    <mergeCell ref="L21:O21"/>
    <mergeCell ref="B5:J5"/>
    <mergeCell ref="L5:O5"/>
    <mergeCell ref="B6:J6"/>
    <mergeCell ref="L6:O6"/>
    <mergeCell ref="L7:O7"/>
    <mergeCell ref="B8:B9"/>
    <mergeCell ref="C8:G8"/>
    <mergeCell ref="L8:L9"/>
    <mergeCell ref="B10:J10"/>
    <mergeCell ref="L10:O10"/>
    <mergeCell ref="B15:J15"/>
    <mergeCell ref="L15:O15"/>
    <mergeCell ref="P15:S15"/>
    <mergeCell ref="B32:J33"/>
    <mergeCell ref="B34:J35"/>
    <mergeCell ref="B25:J25"/>
    <mergeCell ref="L25:O25"/>
    <mergeCell ref="B30:J30"/>
    <mergeCell ref="L30:O30"/>
    <mergeCell ref="B31:J31"/>
    <mergeCell ref="L31:O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35"/>
  <sheetViews>
    <sheetView tabSelected="1" workbookViewId="0">
      <selection activeCell="T14" sqref="T14"/>
    </sheetView>
  </sheetViews>
  <sheetFormatPr defaultRowHeight="15.75"/>
  <cols>
    <col min="1" max="1" width="9.140625" style="2"/>
    <col min="2" max="2" width="27.42578125" style="1" customWidth="1"/>
    <col min="3" max="6" width="13.42578125" style="2" hidden="1" customWidth="1"/>
    <col min="7" max="7" width="13.42578125" style="3" hidden="1" customWidth="1"/>
    <col min="8" max="8" width="15.85546875" style="3" customWidth="1"/>
    <col min="9" max="9" width="15.7109375" style="3" customWidth="1"/>
    <col min="10" max="10" width="14" style="4" customWidth="1"/>
    <col min="11" max="11" width="9.140625" style="2" customWidth="1"/>
    <col min="12" max="12" width="30.85546875" style="2" customWidth="1"/>
    <col min="13" max="13" width="17.5703125" style="2" customWidth="1"/>
    <col min="14" max="14" width="12" style="2" customWidth="1"/>
    <col min="15" max="15" width="16.28515625" style="2" customWidth="1"/>
    <col min="16" max="16384" width="9.140625" style="2"/>
  </cols>
  <sheetData>
    <row r="3" spans="2:35" ht="18.75">
      <c r="B3" s="5" t="s">
        <v>0</v>
      </c>
      <c r="C3" s="5"/>
      <c r="D3" s="5"/>
      <c r="E3"/>
    </row>
    <row r="4" spans="2:35" ht="18.75">
      <c r="B4" s="5" t="s">
        <v>1</v>
      </c>
      <c r="C4" s="5"/>
      <c r="D4" s="5"/>
      <c r="E4"/>
    </row>
    <row r="5" spans="2:35" ht="15">
      <c r="B5" s="54" t="s">
        <v>2</v>
      </c>
      <c r="C5" s="54"/>
      <c r="D5" s="54"/>
      <c r="E5" s="54"/>
      <c r="F5" s="54"/>
      <c r="G5" s="54"/>
      <c r="H5" s="54"/>
      <c r="I5" s="54"/>
      <c r="J5" s="54"/>
      <c r="L5" s="54" t="s">
        <v>2</v>
      </c>
      <c r="M5" s="54"/>
      <c r="N5" s="54"/>
      <c r="O5" s="54"/>
    </row>
    <row r="6" spans="2:35" ht="15">
      <c r="B6" s="54" t="s">
        <v>61</v>
      </c>
      <c r="C6" s="54"/>
      <c r="D6" s="54"/>
      <c r="E6" s="54"/>
      <c r="F6" s="54"/>
      <c r="G6" s="54"/>
      <c r="H6" s="54"/>
      <c r="I6" s="54"/>
      <c r="J6" s="54"/>
      <c r="L6" s="54" t="s">
        <v>62</v>
      </c>
      <c r="M6" s="54"/>
      <c r="N6" s="54"/>
      <c r="O6" s="54"/>
    </row>
    <row r="7" spans="2:35" thickBot="1">
      <c r="B7" s="6"/>
      <c r="C7" s="48"/>
      <c r="D7" s="48"/>
      <c r="E7" s="48"/>
      <c r="F7" s="48"/>
      <c r="G7" s="48"/>
      <c r="H7" s="8"/>
      <c r="I7" s="8" t="s">
        <v>63</v>
      </c>
      <c r="J7" s="8"/>
      <c r="L7" s="55" t="s">
        <v>64</v>
      </c>
      <c r="M7" s="55"/>
      <c r="N7" s="55"/>
      <c r="O7" s="55"/>
    </row>
    <row r="8" spans="2:35" ht="47.25">
      <c r="B8" s="49" t="s">
        <v>7</v>
      </c>
      <c r="C8" s="61" t="s">
        <v>8</v>
      </c>
      <c r="D8" s="62"/>
      <c r="E8" s="62"/>
      <c r="F8" s="62"/>
      <c r="G8" s="63"/>
      <c r="H8" s="9" t="s">
        <v>9</v>
      </c>
      <c r="I8" s="9" t="s">
        <v>10</v>
      </c>
      <c r="J8" s="10" t="s">
        <v>11</v>
      </c>
      <c r="L8" s="49" t="s">
        <v>7</v>
      </c>
      <c r="M8" s="9" t="s">
        <v>9</v>
      </c>
      <c r="N8" s="9" t="s">
        <v>10</v>
      </c>
      <c r="O8" s="10" t="s">
        <v>11</v>
      </c>
    </row>
    <row r="9" spans="2:35" ht="16.5" thickBot="1">
      <c r="B9" s="50"/>
      <c r="C9" s="11">
        <v>2002</v>
      </c>
      <c r="D9" s="12">
        <v>2003</v>
      </c>
      <c r="E9" s="12">
        <v>2004</v>
      </c>
      <c r="F9" s="12">
        <v>2005</v>
      </c>
      <c r="G9" s="13">
        <v>2006</v>
      </c>
      <c r="H9" s="14">
        <v>2018</v>
      </c>
      <c r="I9" s="14">
        <v>2019</v>
      </c>
      <c r="J9" s="15" t="s">
        <v>65</v>
      </c>
      <c r="L9" s="50"/>
      <c r="M9" s="14">
        <v>2018</v>
      </c>
      <c r="N9" s="14">
        <v>2019</v>
      </c>
      <c r="O9" s="15" t="s">
        <v>65</v>
      </c>
    </row>
    <row r="10" spans="2:35" ht="16.5" thickBot="1">
      <c r="B10" s="53" t="s">
        <v>13</v>
      </c>
      <c r="C10" s="53"/>
      <c r="D10" s="53"/>
      <c r="E10" s="53"/>
      <c r="F10" s="53"/>
      <c r="G10" s="53"/>
      <c r="H10" s="53"/>
      <c r="I10" s="53"/>
      <c r="J10" s="53"/>
      <c r="L10" s="53" t="s">
        <v>14</v>
      </c>
      <c r="M10" s="53"/>
      <c r="N10" s="53"/>
      <c r="O10" s="53"/>
    </row>
    <row r="11" spans="2:35">
      <c r="B11" s="16" t="s">
        <v>15</v>
      </c>
      <c r="C11" s="17">
        <v>19778</v>
      </c>
      <c r="D11" s="17">
        <v>21165</v>
      </c>
      <c r="E11" s="17">
        <v>21817</v>
      </c>
      <c r="F11" s="17">
        <v>22208</v>
      </c>
      <c r="G11" s="17">
        <f>771+19596+688+3910</f>
        <v>24965</v>
      </c>
      <c r="H11" s="18">
        <v>62746</v>
      </c>
      <c r="I11" s="18">
        <v>62819</v>
      </c>
      <c r="J11" s="64">
        <f>(I11-H11)/H11*100</f>
        <v>0.11634207758263475</v>
      </c>
      <c r="K11" s="20"/>
      <c r="L11" s="16" t="s">
        <v>15</v>
      </c>
      <c r="M11" s="18">
        <v>7688</v>
      </c>
      <c r="N11" s="18">
        <v>7407</v>
      </c>
      <c r="O11" s="19">
        <f>(N11-M11)/M11*100</f>
        <v>-3.6550468262226845</v>
      </c>
      <c r="P11" s="20"/>
      <c r="Q11" s="20"/>
      <c r="R11" s="20"/>
      <c r="S11" s="20"/>
      <c r="T11" s="20"/>
      <c r="U11" s="20"/>
    </row>
    <row r="12" spans="2:35">
      <c r="B12" s="21" t="s">
        <v>16</v>
      </c>
      <c r="C12" s="22">
        <v>19777</v>
      </c>
      <c r="D12" s="22">
        <v>21165</v>
      </c>
      <c r="E12" s="22">
        <v>21805</v>
      </c>
      <c r="F12" s="22">
        <v>22200</v>
      </c>
      <c r="G12" s="23">
        <f>767+19629+636+3904</f>
        <v>24936</v>
      </c>
      <c r="H12" s="24">
        <v>62797</v>
      </c>
      <c r="I12" s="24">
        <v>62908</v>
      </c>
      <c r="J12" s="65">
        <f>(I12-H12)/H12*100</f>
        <v>0.17676003630746692</v>
      </c>
      <c r="K12" s="20"/>
      <c r="L12" s="21" t="s">
        <v>16</v>
      </c>
      <c r="M12" s="24">
        <v>7830</v>
      </c>
      <c r="N12" s="24">
        <v>7523</v>
      </c>
      <c r="O12" s="25">
        <f t="shared" ref="O12:O13" si="0">(N12-M12)/M12*100</f>
        <v>-3.9208173690932311</v>
      </c>
      <c r="P12" s="20"/>
      <c r="Q12" s="20"/>
      <c r="R12" s="20"/>
      <c r="S12" s="20"/>
      <c r="T12" s="20"/>
      <c r="U12" s="20"/>
    </row>
    <row r="13" spans="2:35" ht="16.5" thickBot="1">
      <c r="B13" s="21" t="s">
        <v>17</v>
      </c>
      <c r="C13" s="22">
        <f t="shared" ref="C13:G13" si="1">SUM(C11:C12)</f>
        <v>39555</v>
      </c>
      <c r="D13" s="22">
        <f t="shared" si="1"/>
        <v>42330</v>
      </c>
      <c r="E13" s="22">
        <f t="shared" si="1"/>
        <v>43622</v>
      </c>
      <c r="F13" s="22">
        <f t="shared" si="1"/>
        <v>44408</v>
      </c>
      <c r="G13" s="22">
        <f t="shared" si="1"/>
        <v>49901</v>
      </c>
      <c r="H13" s="24">
        <v>125543</v>
      </c>
      <c r="I13" s="24">
        <f>SUM(I11:I12)</f>
        <v>125727</v>
      </c>
      <c r="J13" s="65">
        <f>(I13-H13)/H13*100</f>
        <v>0.1465633288992616</v>
      </c>
      <c r="K13" s="20"/>
      <c r="L13" s="26" t="s">
        <v>17</v>
      </c>
      <c r="M13" s="27">
        <v>15518</v>
      </c>
      <c r="N13" s="27">
        <f>SUM(N11:N12)</f>
        <v>14930</v>
      </c>
      <c r="O13" s="28">
        <f t="shared" si="0"/>
        <v>-3.7891480860935687</v>
      </c>
      <c r="P13" s="20"/>
      <c r="Q13" s="20"/>
      <c r="R13" s="20"/>
      <c r="S13" s="20"/>
      <c r="T13" s="20"/>
      <c r="U13" s="20"/>
    </row>
    <row r="14" spans="2:35" ht="45.75" thickBot="1">
      <c r="B14" s="29" t="s">
        <v>18</v>
      </c>
      <c r="C14" s="30"/>
      <c r="D14" s="30"/>
      <c r="E14" s="30"/>
      <c r="F14" s="30"/>
      <c r="G14" s="30"/>
      <c r="H14" s="27">
        <v>413150</v>
      </c>
      <c r="I14" s="27">
        <v>453383</v>
      </c>
      <c r="J14" s="28">
        <f>(I14-H14)/H14*100</f>
        <v>9.7381096454072384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35" ht="16.5" thickBot="1">
      <c r="B15" s="58" t="s">
        <v>19</v>
      </c>
      <c r="C15" s="58"/>
      <c r="D15" s="58"/>
      <c r="E15" s="58"/>
      <c r="F15" s="58"/>
      <c r="G15" s="58"/>
      <c r="H15" s="58"/>
      <c r="I15" s="58"/>
      <c r="J15" s="58"/>
      <c r="L15" s="53" t="s">
        <v>19</v>
      </c>
      <c r="M15" s="53"/>
      <c r="N15" s="53"/>
      <c r="O15" s="53"/>
      <c r="P15" s="53"/>
      <c r="Q15" s="53"/>
      <c r="R15" s="53"/>
      <c r="S15" s="53"/>
      <c r="T15" s="47"/>
    </row>
    <row r="16" spans="2:35">
      <c r="B16" s="16" t="s">
        <v>20</v>
      </c>
      <c r="C16" s="17">
        <v>1163506</v>
      </c>
      <c r="D16" s="17">
        <v>1333763</v>
      </c>
      <c r="E16" s="17">
        <v>1572271</v>
      </c>
      <c r="F16" s="17">
        <v>1695281</v>
      </c>
      <c r="G16" s="17">
        <f>790+2101820+15420+159990</f>
        <v>2278020</v>
      </c>
      <c r="H16" s="18">
        <v>7705881</v>
      </c>
      <c r="I16" s="18">
        <v>8006347</v>
      </c>
      <c r="J16" s="19">
        <f>(I16-H16)/H16*100</f>
        <v>3.8991777838251069</v>
      </c>
      <c r="K16" s="20"/>
      <c r="L16" s="16" t="s">
        <v>20</v>
      </c>
      <c r="M16" s="33">
        <v>679831</v>
      </c>
      <c r="N16" s="33">
        <v>671393</v>
      </c>
      <c r="O16" s="19">
        <f>(N16-M16)/M16*100</f>
        <v>-1.2411908253668926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51">
      <c r="B17" s="21" t="s">
        <v>21</v>
      </c>
      <c r="C17" s="22">
        <v>1151178</v>
      </c>
      <c r="D17" s="22">
        <v>1306050</v>
      </c>
      <c r="E17" s="22">
        <v>1558992</v>
      </c>
      <c r="F17" s="22">
        <v>1693523</v>
      </c>
      <c r="G17" s="22">
        <f>981+2062412+22221+157524</f>
        <v>2243138</v>
      </c>
      <c r="H17" s="24">
        <v>7667456</v>
      </c>
      <c r="I17" s="24">
        <v>8048933</v>
      </c>
      <c r="J17" s="25">
        <f>(I17-H17)/H17*100</f>
        <v>4.9752747195419191</v>
      </c>
      <c r="K17" s="20"/>
      <c r="L17" s="21" t="s">
        <v>21</v>
      </c>
      <c r="M17" s="34">
        <v>707163</v>
      </c>
      <c r="N17" s="34">
        <v>694477</v>
      </c>
      <c r="O17" s="25">
        <f>(N17-M17)/M17*100</f>
        <v>-1.7939286981926372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2:51">
      <c r="B18" s="21" t="s">
        <v>22</v>
      </c>
      <c r="C18" s="22">
        <v>135738</v>
      </c>
      <c r="D18" s="22">
        <v>246674</v>
      </c>
      <c r="E18" s="22">
        <v>330480</v>
      </c>
      <c r="F18" s="22">
        <v>389325</v>
      </c>
      <c r="G18" s="22">
        <f>281+225303+30316</f>
        <v>255900</v>
      </c>
      <c r="H18" s="24">
        <v>19243</v>
      </c>
      <c r="I18" s="24">
        <v>24506</v>
      </c>
      <c r="J18" s="25">
        <f>(I18-H18)/H18*100</f>
        <v>27.35020526944863</v>
      </c>
      <c r="K18" s="20"/>
      <c r="L18" s="21" t="s">
        <v>22</v>
      </c>
      <c r="M18" s="34">
        <v>0</v>
      </c>
      <c r="N18" s="34">
        <v>283</v>
      </c>
      <c r="O18" s="25">
        <v>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:51" ht="16.5" thickBot="1">
      <c r="B19" s="21" t="s">
        <v>23</v>
      </c>
      <c r="C19" s="22">
        <f t="shared" ref="C19:G19" si="2">SUM(C16:C18)</f>
        <v>2450422</v>
      </c>
      <c r="D19" s="22">
        <f t="shared" si="2"/>
        <v>2886487</v>
      </c>
      <c r="E19" s="22">
        <f t="shared" si="2"/>
        <v>3461743</v>
      </c>
      <c r="F19" s="22">
        <f t="shared" si="2"/>
        <v>3778129</v>
      </c>
      <c r="G19" s="22">
        <f t="shared" si="2"/>
        <v>4777058</v>
      </c>
      <c r="H19" s="24">
        <v>15392580</v>
      </c>
      <c r="I19" s="24">
        <f>SUM(I16:I18)</f>
        <v>16079786</v>
      </c>
      <c r="J19" s="25">
        <f>(I19-H19)/H19*100</f>
        <v>4.4645277140024611</v>
      </c>
      <c r="K19" s="20"/>
      <c r="L19" s="26" t="s">
        <v>23</v>
      </c>
      <c r="M19" s="35">
        <v>1386994</v>
      </c>
      <c r="N19" s="35">
        <f>SUM(N16:N18)</f>
        <v>1366153</v>
      </c>
      <c r="O19" s="28">
        <f>(N19-M19)/M19*100</f>
        <v>-1.5026020300015719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2:51" ht="16.5" thickBot="1">
      <c r="B20" s="26" t="s">
        <v>24</v>
      </c>
      <c r="C20" s="30"/>
      <c r="D20" s="30"/>
      <c r="E20" s="30"/>
      <c r="F20" s="30"/>
      <c r="G20" s="30"/>
      <c r="H20" s="27">
        <v>7265833</v>
      </c>
      <c r="I20" s="27">
        <v>8252856</v>
      </c>
      <c r="J20" s="28">
        <f>(I20-H20)/H20*100</f>
        <v>13.584443793299405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2:51" ht="16.5" thickBot="1">
      <c r="B21" s="58" t="s">
        <v>25</v>
      </c>
      <c r="C21" s="58"/>
      <c r="D21" s="58"/>
      <c r="E21" s="58"/>
      <c r="F21" s="58"/>
      <c r="G21" s="58"/>
      <c r="H21" s="58"/>
      <c r="I21" s="58"/>
      <c r="J21" s="58"/>
      <c r="L21" s="58" t="s">
        <v>25</v>
      </c>
      <c r="M21" s="58"/>
      <c r="N21" s="58"/>
      <c r="O21" s="58"/>
      <c r="P21" s="20"/>
      <c r="Q21" s="20"/>
      <c r="R21" s="20"/>
      <c r="S21" s="20"/>
      <c r="T21" s="20"/>
      <c r="U21" s="20"/>
      <c r="V21" s="20"/>
      <c r="W21" s="20"/>
    </row>
    <row r="22" spans="2:51">
      <c r="B22" s="36" t="s">
        <v>26</v>
      </c>
      <c r="C22" s="17">
        <v>28755</v>
      </c>
      <c r="D22" s="17">
        <v>29618</v>
      </c>
      <c r="E22" s="17">
        <v>39327</v>
      </c>
      <c r="F22" s="17">
        <v>44279</v>
      </c>
      <c r="G22" s="17">
        <f>52144+2903+803</f>
        <v>55850</v>
      </c>
      <c r="H22" s="18">
        <v>131227</v>
      </c>
      <c r="I22" s="18">
        <v>143290.72400000002</v>
      </c>
      <c r="J22" s="19">
        <f>(I22-H22)/H22*100</f>
        <v>9.1930197291716009</v>
      </c>
      <c r="K22" s="20"/>
      <c r="L22" s="16" t="s">
        <v>26</v>
      </c>
      <c r="M22" s="18">
        <v>600.42099999999994</v>
      </c>
      <c r="N22" s="18">
        <v>895.69100000000003</v>
      </c>
      <c r="O22" s="19">
        <f>(N22-M22)/M22*100</f>
        <v>49.177160692247632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2:51">
      <c r="B23" s="37" t="s">
        <v>27</v>
      </c>
      <c r="C23" s="22">
        <v>18179</v>
      </c>
      <c r="D23" s="22">
        <v>19012</v>
      </c>
      <c r="E23" s="22">
        <v>27824</v>
      </c>
      <c r="F23" s="22">
        <v>31053</v>
      </c>
      <c r="G23" s="22">
        <f>41127+319+612</f>
        <v>42058</v>
      </c>
      <c r="H23" s="24">
        <v>78723</v>
      </c>
      <c r="I23" s="24">
        <v>88385.831000000006</v>
      </c>
      <c r="J23" s="25">
        <f>(I23-H23)/H23*100</f>
        <v>12.274469977007998</v>
      </c>
      <c r="K23" s="20"/>
      <c r="L23" s="21" t="s">
        <v>27</v>
      </c>
      <c r="M23" s="24">
        <v>379.07100000000003</v>
      </c>
      <c r="N23" s="24">
        <v>497.67599999999999</v>
      </c>
      <c r="O23" s="25">
        <f>(N23-M23)/M23*100</f>
        <v>31.288333847748827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2:51" ht="16.5" thickBot="1">
      <c r="B24" s="38" t="s">
        <v>28</v>
      </c>
      <c r="C24" s="30">
        <f t="shared" ref="C24:G24" si="3">SUM(C22:C23)</f>
        <v>46934</v>
      </c>
      <c r="D24" s="30">
        <f t="shared" si="3"/>
        <v>48630</v>
      </c>
      <c r="E24" s="30">
        <f t="shared" si="3"/>
        <v>67151</v>
      </c>
      <c r="F24" s="30">
        <f t="shared" si="3"/>
        <v>75332</v>
      </c>
      <c r="G24" s="30">
        <f t="shared" si="3"/>
        <v>97908</v>
      </c>
      <c r="H24" s="27">
        <v>209950</v>
      </c>
      <c r="I24" s="27">
        <f>SUM(I22:I23)</f>
        <v>231676.55500000002</v>
      </c>
      <c r="J24" s="28">
        <f>(I24-H24)/H24*100</f>
        <v>10.348442486306274</v>
      </c>
      <c r="K24" s="20"/>
      <c r="L24" s="26" t="s">
        <v>28</v>
      </c>
      <c r="M24" s="27">
        <v>979.49199999999996</v>
      </c>
      <c r="N24" s="27">
        <f>SUM(N22:N23)</f>
        <v>1393.367</v>
      </c>
      <c r="O24" s="28">
        <f>(N24-M24)/M24*100</f>
        <v>42.254045974852275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2:51" ht="21" thickBot="1">
      <c r="B25" s="58" t="s">
        <v>29</v>
      </c>
      <c r="C25" s="58"/>
      <c r="D25" s="58"/>
      <c r="E25" s="58"/>
      <c r="F25" s="58"/>
      <c r="G25" s="58"/>
      <c r="H25" s="58"/>
      <c r="I25" s="58"/>
      <c r="J25" s="58"/>
      <c r="L25" s="58" t="s">
        <v>30</v>
      </c>
      <c r="M25" s="58"/>
      <c r="N25" s="58"/>
      <c r="O25" s="58"/>
      <c r="P25" s="20"/>
      <c r="Q25" s="20"/>
      <c r="R25" s="20"/>
      <c r="S25" s="20"/>
      <c r="T25" s="20"/>
      <c r="U25" s="20"/>
      <c r="V25" s="20"/>
      <c r="W25" s="20"/>
    </row>
    <row r="26" spans="2:51">
      <c r="B26" s="16" t="s">
        <v>31</v>
      </c>
      <c r="C26" s="39">
        <v>1336</v>
      </c>
      <c r="D26" s="39">
        <v>917</v>
      </c>
      <c r="E26" s="39">
        <v>724</v>
      </c>
      <c r="F26" s="39">
        <v>492</v>
      </c>
      <c r="G26" s="39">
        <v>1047</v>
      </c>
      <c r="H26" s="18">
        <v>1757</v>
      </c>
      <c r="I26" s="18">
        <v>1720.0920000000001</v>
      </c>
      <c r="J26" s="19">
        <f>(I26-H26)/H26*100</f>
        <v>-2.1006260671599262</v>
      </c>
      <c r="K26" s="20"/>
      <c r="L26" s="16" t="s">
        <v>26</v>
      </c>
      <c r="M26" s="66">
        <v>1.3139999999999996</v>
      </c>
      <c r="N26" s="66">
        <v>0.25700000000000001</v>
      </c>
      <c r="O26" s="19">
        <f>(N26-M26)/M26*100</f>
        <v>-80.441400304413989</v>
      </c>
      <c r="P26" s="20"/>
      <c r="Q26" s="20"/>
      <c r="R26" s="20"/>
      <c r="S26" s="20"/>
      <c r="T26" s="20"/>
      <c r="U26" s="20"/>
      <c r="V26" s="20"/>
      <c r="W26" s="20"/>
    </row>
    <row r="27" spans="2:51">
      <c r="B27" s="21" t="s">
        <v>32</v>
      </c>
      <c r="C27" s="40">
        <v>687</v>
      </c>
      <c r="D27" s="40">
        <v>548</v>
      </c>
      <c r="E27" s="40">
        <v>440</v>
      </c>
      <c r="F27" s="40">
        <v>214</v>
      </c>
      <c r="G27" s="40">
        <f>608+5+14</f>
        <v>627</v>
      </c>
      <c r="H27" s="24">
        <v>1058</v>
      </c>
      <c r="I27" s="24">
        <v>1623.2040000000002</v>
      </c>
      <c r="J27" s="25">
        <f>(I27-H27)/H27*100</f>
        <v>53.421928166351627</v>
      </c>
      <c r="K27" s="20"/>
      <c r="L27" s="21" t="s">
        <v>27</v>
      </c>
      <c r="M27" s="67">
        <v>7.1000000000000008E-2</v>
      </c>
      <c r="N27" s="67">
        <v>0.31600000000000006</v>
      </c>
      <c r="O27" s="25">
        <f>(N27-M27)/M27*100</f>
        <v>345.07042253521132</v>
      </c>
      <c r="P27" s="20"/>
      <c r="Q27" s="20"/>
      <c r="R27" s="20"/>
      <c r="S27" s="20"/>
      <c r="T27" s="20"/>
      <c r="U27" s="20"/>
      <c r="V27" s="20"/>
      <c r="W27" s="20"/>
    </row>
    <row r="28" spans="2:51" ht="16.5" thickBot="1">
      <c r="B28" s="26" t="s">
        <v>33</v>
      </c>
      <c r="C28" s="41">
        <f t="shared" ref="C28:I28" si="4">SUM(C26:C27)</f>
        <v>2023</v>
      </c>
      <c r="D28" s="41">
        <f t="shared" si="4"/>
        <v>1465</v>
      </c>
      <c r="E28" s="41">
        <f t="shared" si="4"/>
        <v>1164</v>
      </c>
      <c r="F28" s="41">
        <f t="shared" si="4"/>
        <v>706</v>
      </c>
      <c r="G28" s="41">
        <f t="shared" si="4"/>
        <v>1674</v>
      </c>
      <c r="H28" s="27">
        <v>2815</v>
      </c>
      <c r="I28" s="27">
        <f t="shared" si="4"/>
        <v>3343.2960000000003</v>
      </c>
      <c r="J28" s="28">
        <f>(I28-H28)/H28*100</f>
        <v>18.767175843694503</v>
      </c>
      <c r="K28" s="20"/>
      <c r="L28" s="26" t="s">
        <v>28</v>
      </c>
      <c r="M28" s="68">
        <v>1.3849999999999996</v>
      </c>
      <c r="N28" s="68">
        <f>SUM(N26:N27)</f>
        <v>0.57300000000000006</v>
      </c>
      <c r="O28" s="28">
        <f>(N28-M28)/M28*100</f>
        <v>-58.628158844765323</v>
      </c>
      <c r="P28" s="20"/>
      <c r="Q28" s="20"/>
      <c r="R28" s="20"/>
      <c r="S28" s="20"/>
      <c r="T28" s="20"/>
      <c r="U28" s="20"/>
      <c r="V28" s="20"/>
      <c r="W28" s="20"/>
    </row>
    <row r="29" spans="2:51">
      <c r="B29" s="42"/>
      <c r="C29" s="31"/>
      <c r="D29" s="31"/>
      <c r="E29" s="31"/>
      <c r="F29" s="31"/>
      <c r="G29" s="43"/>
      <c r="H29" s="43"/>
      <c r="L29" s="4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51" ht="15">
      <c r="B30" s="59"/>
      <c r="C30" s="59"/>
      <c r="D30" s="59"/>
      <c r="E30" s="59"/>
      <c r="F30" s="59"/>
      <c r="G30" s="59"/>
      <c r="H30" s="59"/>
      <c r="I30" s="59"/>
      <c r="J30" s="59"/>
      <c r="K30" s="20"/>
      <c r="L30" s="59"/>
      <c r="M30" s="59"/>
      <c r="N30" s="59"/>
      <c r="O30" s="59"/>
      <c r="P30" s="20"/>
      <c r="Q30" s="20"/>
      <c r="R30" s="20"/>
      <c r="S30" s="20"/>
      <c r="T30" s="20"/>
      <c r="U30" s="20"/>
      <c r="V30" s="20"/>
      <c r="W30" s="20"/>
    </row>
    <row r="31" spans="2:51">
      <c r="B31" s="60"/>
      <c r="C31" s="60"/>
      <c r="D31" s="60"/>
      <c r="E31" s="60"/>
      <c r="F31" s="60"/>
      <c r="G31" s="60"/>
      <c r="H31" s="60"/>
      <c r="I31" s="60"/>
      <c r="J31" s="60"/>
      <c r="L31" s="60"/>
      <c r="M31" s="60"/>
      <c r="N31" s="60"/>
      <c r="O31" s="60"/>
      <c r="R31" s="20"/>
      <c r="S31" s="20"/>
      <c r="T31" s="20"/>
      <c r="U31" s="20"/>
      <c r="V31" s="20"/>
      <c r="W31" s="20"/>
    </row>
    <row r="32" spans="2:51" ht="12.75">
      <c r="B32" s="56"/>
      <c r="C32" s="56"/>
      <c r="D32" s="56"/>
      <c r="E32" s="56"/>
      <c r="F32" s="56"/>
      <c r="G32" s="56"/>
      <c r="H32" s="56"/>
      <c r="I32" s="56"/>
      <c r="J32" s="56"/>
      <c r="R32" s="20"/>
      <c r="S32" s="20"/>
      <c r="T32" s="20"/>
      <c r="U32" s="20"/>
      <c r="V32" s="20"/>
      <c r="W32" s="20"/>
    </row>
    <row r="33" spans="2:23" ht="12.75">
      <c r="B33" s="56"/>
      <c r="C33" s="56"/>
      <c r="D33" s="56"/>
      <c r="E33" s="56"/>
      <c r="F33" s="56"/>
      <c r="G33" s="56"/>
      <c r="H33" s="56"/>
      <c r="I33" s="56"/>
      <c r="J33" s="56"/>
      <c r="R33" s="20"/>
      <c r="S33" s="20"/>
      <c r="T33" s="20"/>
      <c r="U33" s="20"/>
      <c r="V33" s="20"/>
      <c r="W33" s="20"/>
    </row>
    <row r="34" spans="2:23" ht="12.75">
      <c r="B34" s="56"/>
      <c r="C34" s="57"/>
      <c r="D34" s="57"/>
      <c r="E34" s="57"/>
      <c r="F34" s="57"/>
      <c r="G34" s="57"/>
      <c r="H34" s="57"/>
      <c r="I34" s="57"/>
      <c r="J34" s="57"/>
    </row>
    <row r="35" spans="2:23" ht="12.75">
      <c r="B35" s="57"/>
      <c r="C35" s="57"/>
      <c r="D35" s="57"/>
      <c r="E35" s="57"/>
      <c r="F35" s="57"/>
      <c r="G35" s="57"/>
      <c r="H35" s="57"/>
      <c r="I35" s="57"/>
      <c r="J35" s="57"/>
    </row>
  </sheetData>
  <mergeCells count="23">
    <mergeCell ref="B32:J33"/>
    <mergeCell ref="B34:J35"/>
    <mergeCell ref="B25:J25"/>
    <mergeCell ref="L25:O25"/>
    <mergeCell ref="B30:J30"/>
    <mergeCell ref="L30:O30"/>
    <mergeCell ref="B31:J31"/>
    <mergeCell ref="L31:O31"/>
    <mergeCell ref="B10:J10"/>
    <mergeCell ref="L10:O10"/>
    <mergeCell ref="B15:J15"/>
    <mergeCell ref="L15:O15"/>
    <mergeCell ref="P15:S15"/>
    <mergeCell ref="B21:J21"/>
    <mergeCell ref="L21:O21"/>
    <mergeCell ref="B5:J5"/>
    <mergeCell ref="L5:O5"/>
    <mergeCell ref="B6:J6"/>
    <mergeCell ref="L6:O6"/>
    <mergeCell ref="L7:O7"/>
    <mergeCell ref="B8:B9"/>
    <mergeCell ref="C8:G8"/>
    <mergeCell ref="L8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2020-02-06T03:54:16Z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535cda1b-0fdb-4a95-bc79-177bd3b762db</vt:lpwstr>
  </property>
</Properties>
</file>