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707.CAA\Desktop\"/>
    </mc:Choice>
  </mc:AlternateContent>
  <bookViews>
    <workbookView xWindow="0" yWindow="0" windowWidth="24000" windowHeight="9300"/>
  </bookViews>
  <sheets>
    <sheet name="monthly" sheetId="1" r:id="rId1"/>
    <sheet name="annu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32" i="1"/>
  <c r="P31" i="1"/>
  <c r="P45" i="1" l="1"/>
  <c r="P46" i="1"/>
  <c r="P47" i="1"/>
  <c r="E43" i="1"/>
  <c r="F43" i="1"/>
  <c r="G43" i="1"/>
  <c r="H43" i="1"/>
  <c r="I43" i="1"/>
  <c r="J43" i="1"/>
  <c r="K43" i="1"/>
  <c r="L43" i="1"/>
  <c r="M43" i="1"/>
  <c r="N43" i="1"/>
  <c r="O43" i="1"/>
  <c r="D43" i="1"/>
  <c r="P41" i="1"/>
  <c r="P42" i="1"/>
  <c r="P39" i="1"/>
  <c r="P37" i="1"/>
  <c r="P38" i="1"/>
  <c r="P36" i="1"/>
  <c r="P14" i="1"/>
  <c r="P15" i="1"/>
  <c r="P16" i="1"/>
  <c r="P19" i="1"/>
  <c r="P20" i="1"/>
  <c r="P23" i="1"/>
  <c r="P24" i="1"/>
  <c r="P26" i="1"/>
  <c r="P43" i="1" l="1"/>
  <c r="O12" i="2" l="1"/>
  <c r="O11" i="2"/>
  <c r="M13" i="2"/>
  <c r="N13" i="2"/>
  <c r="I19" i="2"/>
  <c r="M28" i="2"/>
  <c r="M24" i="2"/>
  <c r="H24" i="2"/>
  <c r="H28" i="2"/>
  <c r="H19" i="2"/>
  <c r="H13" i="2"/>
  <c r="O13" i="2" l="1"/>
  <c r="E33" i="1"/>
  <c r="F33" i="1"/>
  <c r="G33" i="1"/>
  <c r="H33" i="1"/>
  <c r="I33" i="1"/>
  <c r="J33" i="1"/>
  <c r="K33" i="1"/>
  <c r="L33" i="1"/>
  <c r="M33" i="1"/>
  <c r="N33" i="1"/>
  <c r="O33" i="1"/>
  <c r="D33" i="1"/>
  <c r="O27" i="2" l="1"/>
  <c r="O26" i="2"/>
  <c r="N28" i="2" l="1"/>
  <c r="O28" i="2" s="1"/>
  <c r="N24" i="2"/>
  <c r="N19" i="2"/>
  <c r="I13" i="2"/>
  <c r="E47" i="1" l="1"/>
  <c r="F47" i="1"/>
  <c r="G47" i="1"/>
  <c r="H47" i="1"/>
  <c r="I47" i="1"/>
  <c r="J47" i="1"/>
  <c r="K47" i="1"/>
  <c r="L47" i="1"/>
  <c r="M47" i="1"/>
  <c r="N47" i="1"/>
  <c r="O47" i="1"/>
  <c r="D47" i="1"/>
  <c r="E39" i="1"/>
  <c r="F39" i="1"/>
  <c r="G39" i="1"/>
  <c r="H39" i="1"/>
  <c r="I39" i="1"/>
  <c r="J39" i="1"/>
  <c r="K39" i="1"/>
  <c r="L39" i="1"/>
  <c r="M39" i="1"/>
  <c r="N39" i="1"/>
  <c r="O39" i="1"/>
  <c r="D39" i="1"/>
  <c r="E25" i="1"/>
  <c r="F25" i="1"/>
  <c r="G25" i="1"/>
  <c r="H25" i="1"/>
  <c r="I25" i="1"/>
  <c r="J25" i="1"/>
  <c r="K25" i="1"/>
  <c r="L25" i="1"/>
  <c r="M25" i="1"/>
  <c r="N25" i="1"/>
  <c r="O25" i="1"/>
  <c r="D25" i="1"/>
  <c r="E21" i="1"/>
  <c r="F21" i="1"/>
  <c r="G21" i="1"/>
  <c r="H21" i="1"/>
  <c r="I21" i="1"/>
  <c r="J21" i="1"/>
  <c r="K21" i="1"/>
  <c r="L21" i="1"/>
  <c r="M21" i="1"/>
  <c r="N21" i="1"/>
  <c r="O21" i="1"/>
  <c r="D21" i="1"/>
  <c r="P21" i="1" s="1"/>
  <c r="E11" i="1"/>
  <c r="F11" i="1"/>
  <c r="G11" i="1"/>
  <c r="H11" i="1"/>
  <c r="I11" i="1"/>
  <c r="J11" i="1"/>
  <c r="K11" i="1"/>
  <c r="L11" i="1"/>
  <c r="M11" i="1"/>
  <c r="N11" i="1"/>
  <c r="O11" i="1"/>
  <c r="D11" i="1"/>
  <c r="E17" i="1"/>
  <c r="F17" i="1"/>
  <c r="G17" i="1"/>
  <c r="H17" i="1"/>
  <c r="I17" i="1"/>
  <c r="J17" i="1"/>
  <c r="K17" i="1"/>
  <c r="L17" i="1"/>
  <c r="M17" i="1"/>
  <c r="N17" i="1"/>
  <c r="O17" i="1"/>
  <c r="D17" i="1"/>
  <c r="P25" i="1" l="1"/>
  <c r="P17" i="1"/>
  <c r="O23" i="2"/>
  <c r="O22" i="2"/>
  <c r="M19" i="2"/>
  <c r="O17" i="2"/>
  <c r="O16" i="2"/>
  <c r="O24" i="2" l="1"/>
  <c r="O19" i="2"/>
  <c r="G11" i="2"/>
  <c r="J11" i="2"/>
  <c r="G12" i="2"/>
  <c r="J12" i="2"/>
  <c r="C13" i="2"/>
  <c r="D13" i="2"/>
  <c r="E13" i="2"/>
  <c r="F13" i="2"/>
  <c r="J13" i="2"/>
  <c r="J14" i="2"/>
  <c r="G16" i="2"/>
  <c r="J16" i="2"/>
  <c r="G17" i="2"/>
  <c r="J17" i="2"/>
  <c r="G18" i="2"/>
  <c r="J18" i="2"/>
  <c r="C19" i="2"/>
  <c r="D19" i="2"/>
  <c r="E19" i="2"/>
  <c r="F19" i="2"/>
  <c r="J20" i="2"/>
  <c r="G22" i="2"/>
  <c r="J22" i="2"/>
  <c r="G23" i="2"/>
  <c r="J23" i="2"/>
  <c r="C24" i="2"/>
  <c r="D24" i="2"/>
  <c r="E24" i="2"/>
  <c r="F24" i="2"/>
  <c r="I24" i="2"/>
  <c r="J26" i="2"/>
  <c r="G27" i="2"/>
  <c r="G28" i="2" s="1"/>
  <c r="J27" i="2"/>
  <c r="C28" i="2"/>
  <c r="D28" i="2"/>
  <c r="E28" i="2"/>
  <c r="F28" i="2"/>
  <c r="I28" i="2"/>
  <c r="G13" i="2" l="1"/>
  <c r="G24" i="2"/>
  <c r="G19" i="2"/>
  <c r="J24" i="2"/>
  <c r="J28" i="2"/>
  <c r="J19" i="2"/>
</calcChain>
</file>

<file path=xl/sharedStrings.xml><?xml version="1.0" encoding="utf-8"?>
<sst xmlns="http://schemas.openxmlformats.org/spreadsheetml/2006/main" count="120" uniqueCount="64">
  <si>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</si>
  <si>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</si>
  <si>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</si>
  <si>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</si>
  <si>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</si>
  <si>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</si>
  <si>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</si>
  <si>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</si>
  <si>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</si>
  <si>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</si>
  <si>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</si>
  <si>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</si>
  <si>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</si>
  <si>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>LANDING</t>
  </si>
  <si>
    <t>TAKEOFF</t>
  </si>
  <si>
    <t xml:space="preserve">AIR TRAFFIC SUMMARY </t>
  </si>
  <si>
    <t>Year</t>
  </si>
  <si>
    <t>السنة</t>
  </si>
  <si>
    <t>Change  %  نسبة التغير  %</t>
  </si>
  <si>
    <t>البيـــان                       Details</t>
  </si>
  <si>
    <t xml:space="preserve">Landing                     الهبوط  </t>
  </si>
  <si>
    <t xml:space="preserve">Take Off                     الاقلاع  </t>
  </si>
  <si>
    <t xml:space="preserve">Total                        الاجمالي  </t>
  </si>
  <si>
    <t>حركة الطائرات التي تعبر الاجواء
Overflying Aircraft Movement</t>
  </si>
  <si>
    <t>Passengers                                          المسافرون</t>
  </si>
  <si>
    <t xml:space="preserve">Arrival                     القادمون  </t>
  </si>
  <si>
    <t>السنة / Year</t>
  </si>
  <si>
    <r>
      <t xml:space="preserve"> Aircraft Movements                             حركة الطائرات      </t>
    </r>
    <r>
      <rPr>
        <b/>
        <sz val="16"/>
        <color indexed="62"/>
        <rFont val="Arial CE"/>
        <family val="2"/>
        <charset val="238"/>
      </rPr>
      <t/>
    </r>
  </si>
  <si>
    <t xml:space="preserve">Departure               المغادرون </t>
  </si>
  <si>
    <t xml:space="preserve">Transit                      العابرون </t>
  </si>
  <si>
    <t xml:space="preserve">Total                       الاجمالي  </t>
  </si>
  <si>
    <t>Transfer   المسافرون المحولون</t>
  </si>
  <si>
    <t xml:space="preserve">Freight (Tons)                                                       (الطن)    البضــــائع </t>
  </si>
  <si>
    <t xml:space="preserve">Unloaded                  المفرغة  </t>
  </si>
  <si>
    <t xml:space="preserve">Loaded                   المشحونة  </t>
  </si>
  <si>
    <t>Total                         الاجمالي</t>
  </si>
  <si>
    <t xml:space="preserve">Unloaded                   الوارد </t>
  </si>
  <si>
    <t xml:space="preserve">Loaded                     الصادر </t>
  </si>
  <si>
    <t xml:space="preserve">Total                        الاجمالي </t>
  </si>
  <si>
    <t>حركة الطائرات التي تعبر الأجواء        
Overflying Aircraft Movement</t>
  </si>
  <si>
    <t xml:space="preserve">         حركة المسافرين من وإلى المطار     
   PASSENGER TRAFFIC THROUGHAIRPORT</t>
  </si>
  <si>
    <t>Disembarked              القادمون</t>
  </si>
  <si>
    <t>Embarked             المغادرون</t>
  </si>
  <si>
    <t>Transit                العابرون</t>
  </si>
  <si>
    <t xml:space="preserve">   Total               الإجمالي      </t>
  </si>
  <si>
    <t xml:space="preserve">Total                      الإجمالي </t>
  </si>
  <si>
    <t>CARGO (TONNES)         الشحن- طن</t>
  </si>
  <si>
    <t xml:space="preserve">Unloaded                     المفرغة </t>
  </si>
  <si>
    <t xml:space="preserve">Loaded                     المشحونة  </t>
  </si>
  <si>
    <t xml:space="preserve">MAIL(TONNES)             الــبريد- طــن   </t>
  </si>
  <si>
    <t>حركة الطائرات 
 Aircraft Movement</t>
  </si>
  <si>
    <t xml:space="preserve">TOTAL        الاجمالي </t>
  </si>
  <si>
    <r>
      <t>Mail (Tons)</t>
    </r>
    <r>
      <rPr>
        <b/>
        <sz val="16"/>
        <color theme="0" tint="-0.499984740745262"/>
        <rFont val="Arial CE"/>
        <family val="2"/>
        <charset val="238"/>
      </rPr>
      <t xml:space="preserve"> </t>
    </r>
    <r>
      <rPr>
        <b/>
        <sz val="12"/>
        <color theme="0" tint="-0.499984740745262"/>
        <rFont val="Arial CE"/>
        <family val="2"/>
        <charset val="238"/>
      </rPr>
      <t xml:space="preserve">                                                            (الطن) البريــــــد </t>
    </r>
  </si>
  <si>
    <t>Statistics Section</t>
  </si>
  <si>
    <t>Planning and Development Department</t>
  </si>
  <si>
    <t xml:space="preserve"> Aircraft Movements                             حركة الطائرات      </t>
  </si>
  <si>
    <t xml:space="preserve">Mail (Tons)                                                             (الطن) البريــــــد </t>
  </si>
  <si>
    <t>Muscat Int. Airport Summary By Month-2021</t>
  </si>
  <si>
    <t>Salalah Airport Summary By Month-2021</t>
  </si>
  <si>
    <t xml:space="preserve"> Muscat Int'll Airport (2020- 2021)</t>
  </si>
  <si>
    <t>Salalah Airport (2020- 2021)</t>
  </si>
  <si>
    <t>20/21</t>
  </si>
  <si>
    <t>ملخص الحركة الجوية في مطار مسقط الدولي(2021-2020)م</t>
  </si>
  <si>
    <t>ملخص الحركة الجوية في مطار صلالة(2021-2020)م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</si>
</sst>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6"/>
      <color indexed="62"/>
      <name val="Arial CE"/>
      <family val="2"/>
      <charset val="238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color rgb="FFC00000"/>
      <name val="Calibri"/>
      <family val="2"/>
      <scheme val="minor"/>
    </font>
    <font>
      <b/>
      <sz val="11"/>
      <color rgb="FFC00000"/>
      <name val="Arial CE"/>
      <family val="2"/>
      <charset val="238"/>
    </font>
    <font>
      <b/>
      <sz val="10"/>
      <color theme="0" tint="-0.499984740745262"/>
      <name val="Arial CE"/>
      <family val="2"/>
      <charset val="238"/>
    </font>
    <font>
      <b/>
      <sz val="12"/>
      <color theme="0" tint="-0.499984740745262"/>
      <name val="Arial CE"/>
      <family val="2"/>
      <charset val="238"/>
    </font>
    <font>
      <b/>
      <sz val="16"/>
      <color theme="0" tint="-0.499984740745262"/>
      <name val="Arial CE"/>
      <family val="2"/>
      <charset val="238"/>
    </font>
    <font>
      <b/>
      <sz val="11"/>
      <color theme="0" tint="-0.499984740745262"/>
      <name val="Arial CE"/>
      <charset val="178"/>
    </font>
    <font>
      <b/>
      <sz val="12"/>
      <color theme="0" tint="-0.499984740745262"/>
      <name val="Arial CE"/>
      <charset val="178"/>
    </font>
    <font>
      <sz val="10"/>
      <color theme="1" tint="0.499984740745262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164" fontId="14" fillId="0" borderId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2" fillId="3" borderId="0" xfId="0" applyFont="1" applyFill="1" applyAlignment="1"/>
    <xf numFmtId="0" fontId="5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12" fillId="3" borderId="0" xfId="0" applyFont="1" applyFill="1" applyAlignment="1"/>
    <xf numFmtId="0" fontId="15" fillId="0" borderId="0" xfId="0" applyFont="1"/>
    <xf numFmtId="0" fontId="0" fillId="2" borderId="0" xfId="0" applyFill="1"/>
    <xf numFmtId="0" fontId="7" fillId="2" borderId="3" xfId="0" applyFont="1" applyFill="1" applyBorder="1" applyAlignment="1">
      <alignment horizontal="center" vertical="center"/>
    </xf>
    <xf numFmtId="0" fontId="22" fillId="0" borderId="0" xfId="0" applyFont="1" applyAlignment="1"/>
    <xf numFmtId="0" fontId="9" fillId="0" borderId="0" xfId="0" applyFont="1" applyAlignment="1">
      <alignment horizontal="left"/>
    </xf>
    <xf numFmtId="0" fontId="23" fillId="0" borderId="0" xfId="0" applyFont="1"/>
    <xf numFmtId="0" fontId="18" fillId="0" borderId="0" xfId="0" applyFont="1" applyBorder="1" applyAlignment="1">
      <alignment horizontal="center" vertical="center" wrapText="1" shrinkToFit="1"/>
    </xf>
    <xf numFmtId="3" fontId="16" fillId="2" borderId="5" xfId="0" applyNumberFormat="1" applyFont="1" applyFill="1" applyBorder="1" applyAlignment="1">
      <alignment horizontal="right" vertical="center"/>
    </xf>
    <xf numFmtId="3" fontId="10" fillId="0" borderId="6" xfId="0" applyNumberFormat="1" applyFont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1" fontId="18" fillId="2" borderId="7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3" fontId="18" fillId="2" borderId="7" xfId="0" applyNumberFormat="1" applyFont="1" applyFill="1" applyBorder="1" applyAlignment="1">
      <alignment wrapText="1"/>
    </xf>
    <xf numFmtId="0" fontId="17" fillId="2" borderId="4" xfId="0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right"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8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165" fontId="17" fillId="2" borderId="6" xfId="41" applyNumberFormat="1" applyFont="1" applyFill="1" applyBorder="1" applyAlignment="1">
      <alignment horizontal="center" vertical="center"/>
    </xf>
    <xf numFmtId="165" fontId="17" fillId="2" borderId="0" xfId="41" applyNumberFormat="1" applyFont="1" applyFill="1" applyBorder="1" applyAlignment="1">
      <alignment horizontal="center" vertical="center"/>
    </xf>
    <xf numFmtId="165" fontId="17" fillId="2" borderId="4" xfId="41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0" fillId="2" borderId="0" xfId="0" applyFont="1" applyFill="1"/>
    <xf numFmtId="2" fontId="25" fillId="3" borderId="0" xfId="0" applyNumberFormat="1" applyFont="1" applyFill="1" applyAlignment="1">
      <alignment horizontal="left"/>
    </xf>
    <xf numFmtId="1" fontId="25" fillId="3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/>
    </xf>
    <xf numFmtId="3" fontId="0" fillId="0" borderId="0" xfId="0" applyNumberForma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 shrinkToFit="1"/>
    </xf>
    <xf numFmtId="3" fontId="18" fillId="0" borderId="0" xfId="0" applyNumberFormat="1" applyFont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72">
    <cellStyle name="Comma" xfId="41" builtinId="3"/>
    <cellStyle name="Comma 2" xfId="6"/>
    <cellStyle name="Comma 3" xfId="2"/>
    <cellStyle name="Comma 3 2" xfId="49"/>
    <cellStyle name="Comma 4" xfId="71"/>
    <cellStyle name="Currency 2" xfId="13"/>
    <cellStyle name="Normal" xfId="0" builtinId="0"/>
    <cellStyle name="Normal 10" xfId="45"/>
    <cellStyle name="Normal 10 2" xfId="57"/>
    <cellStyle name="Normal 11" xfId="46"/>
    <cellStyle name="Normal 11 2" xfId="58"/>
    <cellStyle name="Normal 12" xfId="47"/>
    <cellStyle name="Normal 12 2" xfId="52"/>
    <cellStyle name="Normal 12 2 2" xfId="66"/>
    <cellStyle name="Normal 12 2 2 2" xfId="67"/>
    <cellStyle name="Normal 12 2 3" xfId="61"/>
    <cellStyle name="Normal 12 3" xfId="60"/>
    <cellStyle name="Normal 13" xfId="48"/>
    <cellStyle name="Normal 13 2" xfId="50"/>
    <cellStyle name="Normal 14" xfId="51"/>
    <cellStyle name="Normal 15" xfId="70"/>
    <cellStyle name="Normal 16" xfId="42"/>
    <cellStyle name="Normal 2" xfId="1"/>
    <cellStyle name="Normal 2 2" xfId="4"/>
    <cellStyle name="Normal 2 3" xfId="59"/>
    <cellStyle name="Normal 3" xfId="3"/>
    <cellStyle name="Normal 3 2" xfId="8"/>
    <cellStyle name="Normal 3 2 2" xfId="12"/>
    <cellStyle name="Normal 3 2 2 2" xfId="20"/>
    <cellStyle name="Normal 3 2 2 3" xfId="28"/>
    <cellStyle name="Normal 3 2 2 4" xfId="36"/>
    <cellStyle name="Normal 3 2 3" xfId="16"/>
    <cellStyle name="Normal 3 2 4" xfId="24"/>
    <cellStyle name="Normal 3 2 5" xfId="32"/>
    <cellStyle name="Normal 3 3" xfId="10"/>
    <cellStyle name="Normal 3 3 2" xfId="18"/>
    <cellStyle name="Normal 3 3 3" xfId="26"/>
    <cellStyle name="Normal 3 3 4" xfId="34"/>
    <cellStyle name="Normal 3 4" xfId="5"/>
    <cellStyle name="Normal 3 5" xfId="15"/>
    <cellStyle name="Normal 3 6" xfId="23"/>
    <cellStyle name="Normal 3 7" xfId="31"/>
    <cellStyle name="Normal 4" xfId="7"/>
    <cellStyle name="Normal 5" xfId="9"/>
    <cellStyle name="Normal 5 2" xfId="11"/>
    <cellStyle name="Normal 5 2 2" xfId="19"/>
    <cellStyle name="Normal 5 2 3" xfId="27"/>
    <cellStyle name="Normal 5 2 4" xfId="35"/>
    <cellStyle name="Normal 5 3" xfId="17"/>
    <cellStyle name="Normal 5 4" xfId="25"/>
    <cellStyle name="Normal 5 5" xfId="33"/>
    <cellStyle name="Normal 6" xfId="14"/>
    <cellStyle name="Normal 6 2" xfId="21"/>
    <cellStyle name="Normal 6 3" xfId="29"/>
    <cellStyle name="Normal 6 4" xfId="37"/>
    <cellStyle name="Normal 7" xfId="22"/>
    <cellStyle name="Normal 7 2" xfId="30"/>
    <cellStyle name="Normal 7 3" xfId="38"/>
    <cellStyle name="Normal 8" xfId="39"/>
    <cellStyle name="Normal 8 2" xfId="43"/>
    <cellStyle name="Normal 8 2 2" xfId="62"/>
    <cellStyle name="Normal 8 2 2 2" xfId="64"/>
    <cellStyle name="Normal 8 2 2 2 2" xfId="68"/>
    <cellStyle name="Normal 8 2 3" xfId="55"/>
    <cellStyle name="Normal 8 3" xfId="53"/>
    <cellStyle name="Normal 9" xfId="40"/>
    <cellStyle name="Normal 9 2" xfId="44"/>
    <cellStyle name="Normal 9 2 2" xfId="63"/>
    <cellStyle name="Normal 9 2 2 2" xfId="65"/>
    <cellStyle name="Normal 9 2 2 2 2" xfId="69"/>
    <cellStyle name="Normal 9 2 3" xfId="56"/>
    <cellStyle name="Normal 9 3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9525</xdr:rowOff>
    </xdr:from>
    <xdr:to>
      <xdr:col>2</xdr:col>
      <xdr:colOff>1277620</xdr:colOff>
      <xdr:row>1</xdr:row>
      <xdr:rowOff>1035685</xdr:rowOff>
    </xdr:to>
    <xdr:pic>
      <xdr:nvPicPr>
        <xdr:cNvPr id="13" name="Picture 12" descr="C:\Users\12707\AppData\Local\Microsoft\Windows\INetCache\Content.Outlook\4PR3IKCR\new 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0025"/>
          <a:ext cx="1715770" cy="1026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1715770</xdr:colOff>
      <xdr:row>2</xdr:row>
      <xdr:rowOff>64135</xdr:rowOff>
    </xdr:to>
    <xdr:pic>
      <xdr:nvPicPr>
        <xdr:cNvPr id="3" name="Picture 2" descr="C:\Users\12707\AppData\Local\Microsoft\Windows\INetCache\Content.Outlook\4PR3IKCR\new 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1715770" cy="1026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7"/>
  <sheetViews>
    <sheetView tabSelected="1" workbookViewId="0">
      <selection activeCell="K12" sqref="K12"/>
    </sheetView>
  </sheetViews>
  <sheetFormatPr defaultRowHeight="15"/>
  <cols>
    <col min="3" max="3" width="23.42578125" customWidth="1"/>
    <col min="4" max="4" width="11" customWidth="1"/>
    <col min="5" max="15" width="10.7109375" bestFit="1" customWidth="1"/>
    <col min="16" max="16" width="13.7109375" customWidth="1"/>
    <col min="18" max="18" width="12.7109375" customWidth="1"/>
  </cols>
  <sheetData>
    <row r="2" spans="2:19" ht="81.75" customHeight="1"/>
    <row r="3" spans="2:19" ht="18.75">
      <c r="B3" s="23" t="s">
        <v>54</v>
      </c>
      <c r="C3" s="23"/>
      <c r="D3" s="23"/>
    </row>
    <row r="4" spans="2:19" ht="18.75">
      <c r="B4" s="23" t="s">
        <v>53</v>
      </c>
      <c r="C4" s="23"/>
      <c r="D4" s="23"/>
    </row>
    <row r="5" spans="2:19" ht="18.75">
      <c r="B5" s="21"/>
      <c r="C5" s="21"/>
      <c r="G5" s="68" t="s">
        <v>0</v>
      </c>
      <c r="H5" s="68"/>
      <c r="I5" s="3"/>
      <c r="J5" s="3"/>
      <c r="K5" s="3"/>
    </row>
    <row r="6" spans="2:19" ht="18.75">
      <c r="B6" s="21"/>
      <c r="C6" s="21"/>
      <c r="D6" s="22"/>
      <c r="E6" s="22"/>
      <c r="G6" s="18" t="s">
        <v>57</v>
      </c>
      <c r="H6" s="18"/>
      <c r="I6" s="18"/>
      <c r="J6" s="18"/>
      <c r="K6" s="18"/>
      <c r="S6">
        <v>20354</v>
      </c>
    </row>
    <row r="7" spans="2:19">
      <c r="S7">
        <v>20535</v>
      </c>
    </row>
    <row r="8" spans="2:19" ht="42.75" customHeight="1">
      <c r="B8" s="66" t="s">
        <v>50</v>
      </c>
      <c r="C8" s="66"/>
      <c r="D8" s="54" t="s">
        <v>1</v>
      </c>
      <c r="E8" s="54" t="s">
        <v>2</v>
      </c>
      <c r="F8" s="54" t="s">
        <v>3</v>
      </c>
      <c r="G8" s="54" t="s">
        <v>4</v>
      </c>
      <c r="H8" s="54" t="s">
        <v>5</v>
      </c>
      <c r="I8" s="54" t="s">
        <v>6</v>
      </c>
      <c r="J8" s="54" t="s">
        <v>7</v>
      </c>
      <c r="K8" s="54" t="s">
        <v>8</v>
      </c>
      <c r="L8" s="54" t="s">
        <v>9</v>
      </c>
      <c r="M8" s="54" t="s">
        <v>10</v>
      </c>
      <c r="N8" s="54" t="s">
        <v>11</v>
      </c>
      <c r="O8" s="54" t="s">
        <v>12</v>
      </c>
      <c r="S8">
        <v>40889</v>
      </c>
    </row>
    <row r="9" spans="2:19">
      <c r="B9" s="1"/>
      <c r="C9" s="16" t="s">
        <v>13</v>
      </c>
      <c r="D9" s="62">
        <v>1587</v>
      </c>
      <c r="E9" s="62">
        <v>1432</v>
      </c>
      <c r="F9" s="62">
        <v>1530</v>
      </c>
      <c r="G9" s="62">
        <v>1445</v>
      </c>
      <c r="H9" s="62">
        <v>1247</v>
      </c>
      <c r="I9" s="62">
        <v>1365</v>
      </c>
      <c r="J9" s="55">
        <v>1488</v>
      </c>
      <c r="K9" s="55">
        <v>1898</v>
      </c>
      <c r="L9" s="55">
        <v>1924</v>
      </c>
      <c r="M9" s="55">
        <v>1891</v>
      </c>
      <c r="N9" s="55">
        <v>2117</v>
      </c>
      <c r="O9" s="55">
        <v>2430</v>
      </c>
      <c r="P9" s="63">
        <f t="shared" ref="P9:P11" si="0">O9+N9+M9+L9+K9+J9+I9+H9+G9+F9+E9+D9</f>
        <v>20354</v>
      </c>
      <c r="R9" s="63">
        <v>62746</v>
      </c>
    </row>
    <row r="10" spans="2:19">
      <c r="B10" s="1"/>
      <c r="C10" s="16" t="s">
        <v>14</v>
      </c>
      <c r="D10" s="62">
        <v>1590</v>
      </c>
      <c r="E10" s="62">
        <v>1444</v>
      </c>
      <c r="F10" s="62">
        <v>1558</v>
      </c>
      <c r="G10" s="62">
        <v>1441</v>
      </c>
      <c r="H10" s="62">
        <v>1255</v>
      </c>
      <c r="I10" s="62">
        <v>1388</v>
      </c>
      <c r="J10" s="55">
        <v>1515</v>
      </c>
      <c r="K10" s="55">
        <v>1894</v>
      </c>
      <c r="L10" s="55">
        <v>1938</v>
      </c>
      <c r="M10" s="55">
        <v>1910</v>
      </c>
      <c r="N10" s="55">
        <v>2147</v>
      </c>
      <c r="O10" s="55">
        <v>2455</v>
      </c>
      <c r="P10" s="63">
        <f t="shared" si="0"/>
        <v>20535</v>
      </c>
      <c r="R10" s="63">
        <v>62797</v>
      </c>
    </row>
    <row r="11" spans="2:19" ht="25.5" customHeight="1">
      <c r="B11" s="17" t="s">
        <v>51</v>
      </c>
      <c r="C11" s="2"/>
      <c r="D11" s="56">
        <f>SUM(D9:D10)</f>
        <v>3177</v>
      </c>
      <c r="E11" s="56">
        <f t="shared" ref="E11:O11" si="1">SUM(E9:E10)</f>
        <v>2876</v>
      </c>
      <c r="F11" s="56">
        <f t="shared" si="1"/>
        <v>3088</v>
      </c>
      <c r="G11" s="56">
        <f t="shared" si="1"/>
        <v>2886</v>
      </c>
      <c r="H11" s="56">
        <f t="shared" si="1"/>
        <v>2502</v>
      </c>
      <c r="I11" s="56">
        <f t="shared" si="1"/>
        <v>2753</v>
      </c>
      <c r="J11" s="56">
        <f t="shared" si="1"/>
        <v>3003</v>
      </c>
      <c r="K11" s="56">
        <f t="shared" si="1"/>
        <v>3792</v>
      </c>
      <c r="L11" s="56">
        <f t="shared" si="1"/>
        <v>3862</v>
      </c>
      <c r="M11" s="56">
        <f t="shared" si="1"/>
        <v>3801</v>
      </c>
      <c r="N11" s="56">
        <f t="shared" si="1"/>
        <v>4264</v>
      </c>
      <c r="O11" s="56">
        <f t="shared" si="1"/>
        <v>4885</v>
      </c>
      <c r="P11" s="63">
        <f t="shared" si="0"/>
        <v>40889</v>
      </c>
      <c r="R11" s="63">
        <v>125543</v>
      </c>
    </row>
    <row r="12" spans="2:19" ht="44.25" customHeight="1">
      <c r="B12" s="66" t="s">
        <v>39</v>
      </c>
      <c r="C12" s="66"/>
      <c r="D12" s="62">
        <v>21247</v>
      </c>
      <c r="E12" s="62">
        <v>18690</v>
      </c>
      <c r="F12" s="62">
        <v>21422</v>
      </c>
      <c r="G12" s="62">
        <v>20461</v>
      </c>
      <c r="H12" s="62">
        <v>18865</v>
      </c>
      <c r="I12" s="62">
        <v>18905</v>
      </c>
      <c r="J12" s="55">
        <v>18730</v>
      </c>
      <c r="K12" s="55">
        <v>24177</v>
      </c>
      <c r="L12" s="55">
        <v>23404</v>
      </c>
      <c r="M12" s="55">
        <v>25619</v>
      </c>
      <c r="N12" s="55">
        <v>27381</v>
      </c>
      <c r="O12" s="55">
        <v>30471</v>
      </c>
      <c r="P12" s="63">
        <f>O12+N12+M12+L12+K12+J12+I12+H12+G12+F12+E12+D12</f>
        <v>269372</v>
      </c>
      <c r="R12" s="63">
        <v>413150</v>
      </c>
    </row>
    <row r="13" spans="2:19" ht="62.25" customHeight="1">
      <c r="B13" s="66" t="s">
        <v>40</v>
      </c>
      <c r="C13" s="6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63"/>
    </row>
    <row r="14" spans="2:19">
      <c r="B14" s="67" t="s">
        <v>41</v>
      </c>
      <c r="C14" s="67"/>
      <c r="D14" s="62">
        <v>145364</v>
      </c>
      <c r="E14" s="62">
        <v>130266</v>
      </c>
      <c r="F14" s="62">
        <v>143257</v>
      </c>
      <c r="G14" s="62">
        <v>108099</v>
      </c>
      <c r="H14" s="62">
        <v>55764</v>
      </c>
      <c r="I14" s="62">
        <v>64609</v>
      </c>
      <c r="J14" s="62">
        <v>82264</v>
      </c>
      <c r="K14" s="62">
        <v>159223</v>
      </c>
      <c r="L14" s="62">
        <v>213126</v>
      </c>
      <c r="M14" s="62">
        <v>214479</v>
      </c>
      <c r="N14" s="62">
        <v>231294</v>
      </c>
      <c r="O14" s="62">
        <v>272255</v>
      </c>
      <c r="P14" s="63">
        <f t="shared" ref="P14:P26" si="2">D14+E14+F14+G14+H14+I14+J14+K14+L14+M14+N14+O14</f>
        <v>1820000</v>
      </c>
      <c r="R14" s="63">
        <v>7705881</v>
      </c>
    </row>
    <row r="15" spans="2:19">
      <c r="B15" s="67" t="s">
        <v>42</v>
      </c>
      <c r="C15" s="67"/>
      <c r="D15" s="62">
        <v>161835</v>
      </c>
      <c r="E15" s="62">
        <v>135940</v>
      </c>
      <c r="F15" s="62">
        <v>146348</v>
      </c>
      <c r="G15" s="62">
        <v>122266</v>
      </c>
      <c r="H15" s="62">
        <v>84431</v>
      </c>
      <c r="I15" s="62">
        <v>116419</v>
      </c>
      <c r="J15" s="62">
        <v>147740</v>
      </c>
      <c r="K15" s="62">
        <v>195074</v>
      </c>
      <c r="L15" s="62">
        <v>158216</v>
      </c>
      <c r="M15" s="62">
        <v>195424</v>
      </c>
      <c r="N15" s="62">
        <v>216047</v>
      </c>
      <c r="O15" s="62">
        <v>243242</v>
      </c>
      <c r="P15" s="63">
        <f t="shared" si="2"/>
        <v>1922982</v>
      </c>
      <c r="R15" s="63">
        <v>7667456</v>
      </c>
    </row>
    <row r="16" spans="2:19">
      <c r="B16" s="67" t="s">
        <v>43</v>
      </c>
      <c r="C16" s="67"/>
      <c r="D16" s="62">
        <v>1256</v>
      </c>
      <c r="E16" s="62">
        <v>748</v>
      </c>
      <c r="F16" s="62">
        <v>0</v>
      </c>
      <c r="G16" s="62">
        <v>2</v>
      </c>
      <c r="H16" s="62">
        <v>164</v>
      </c>
      <c r="I16" s="62">
        <v>207</v>
      </c>
      <c r="J16" s="62">
        <v>745</v>
      </c>
      <c r="K16" s="62">
        <v>0</v>
      </c>
      <c r="L16" s="62">
        <v>0</v>
      </c>
      <c r="M16" s="55">
        <v>771</v>
      </c>
      <c r="N16" s="62">
        <v>2201</v>
      </c>
      <c r="O16" s="55">
        <v>2279</v>
      </c>
      <c r="P16" s="63">
        <f t="shared" si="2"/>
        <v>8373</v>
      </c>
      <c r="R16" s="63">
        <v>19243</v>
      </c>
    </row>
    <row r="17" spans="2:18" ht="21">
      <c r="B17" s="17" t="s">
        <v>44</v>
      </c>
      <c r="C17" s="2"/>
      <c r="D17" s="56">
        <f>SUM(D14:D16)</f>
        <v>308455</v>
      </c>
      <c r="E17" s="56">
        <f t="shared" ref="E17:O17" si="3">SUM(E14:E16)</f>
        <v>266954</v>
      </c>
      <c r="F17" s="56">
        <f t="shared" si="3"/>
        <v>289605</v>
      </c>
      <c r="G17" s="56">
        <f t="shared" si="3"/>
        <v>230367</v>
      </c>
      <c r="H17" s="56">
        <f t="shared" si="3"/>
        <v>140359</v>
      </c>
      <c r="I17" s="56">
        <f t="shared" si="3"/>
        <v>181235</v>
      </c>
      <c r="J17" s="56">
        <f t="shared" si="3"/>
        <v>230749</v>
      </c>
      <c r="K17" s="56">
        <f t="shared" si="3"/>
        <v>354297</v>
      </c>
      <c r="L17" s="56">
        <f t="shared" si="3"/>
        <v>371342</v>
      </c>
      <c r="M17" s="56">
        <f t="shared" si="3"/>
        <v>410674</v>
      </c>
      <c r="N17" s="56">
        <f t="shared" si="3"/>
        <v>449542</v>
      </c>
      <c r="O17" s="56">
        <f t="shared" si="3"/>
        <v>517776</v>
      </c>
      <c r="P17" s="63">
        <f t="shared" si="2"/>
        <v>3751355</v>
      </c>
      <c r="R17" s="63">
        <v>15392580</v>
      </c>
    </row>
    <row r="18" spans="2:18" ht="31.5" customHeight="1">
      <c r="B18" s="66" t="s">
        <v>46</v>
      </c>
      <c r="C18" s="6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57"/>
      <c r="O18" s="19"/>
      <c r="P18" s="63"/>
      <c r="R18" s="63"/>
    </row>
    <row r="19" spans="2:18">
      <c r="B19" s="65" t="s">
        <v>47</v>
      </c>
      <c r="C19" s="65"/>
      <c r="D19" s="61">
        <v>4871.7470000000003</v>
      </c>
      <c r="E19" s="61">
        <v>4946.0860000000002</v>
      </c>
      <c r="F19" s="61">
        <v>5860.6620000000003</v>
      </c>
      <c r="G19" s="61">
        <v>5747.027</v>
      </c>
      <c r="H19" s="61">
        <v>3504.1289999999999</v>
      </c>
      <c r="I19" s="61">
        <v>5697.0010000000002</v>
      </c>
      <c r="J19" s="61">
        <v>5575.4669999999996</v>
      </c>
      <c r="K19" s="61">
        <v>6608.0259999999998</v>
      </c>
      <c r="L19" s="61">
        <v>6525.7969999999996</v>
      </c>
      <c r="M19" s="61">
        <v>7419.72</v>
      </c>
      <c r="N19" s="61">
        <v>7893.1639999999998</v>
      </c>
      <c r="O19" s="61">
        <v>8171.759</v>
      </c>
      <c r="P19" s="63">
        <f t="shared" si="2"/>
        <v>72820.584999999992</v>
      </c>
      <c r="R19" s="63">
        <v>131227</v>
      </c>
    </row>
    <row r="20" spans="2:18">
      <c r="B20" s="65" t="s">
        <v>48</v>
      </c>
      <c r="C20" s="65"/>
      <c r="D20" s="61">
        <v>1964.4839999999999</v>
      </c>
      <c r="E20" s="61">
        <v>2136.5079999999998</v>
      </c>
      <c r="F20" s="61">
        <v>2068.123</v>
      </c>
      <c r="G20" s="61">
        <v>2372.17</v>
      </c>
      <c r="H20" s="61">
        <v>2107.1790000000001</v>
      </c>
      <c r="I20" s="61">
        <v>2273.8580000000002</v>
      </c>
      <c r="J20" s="61">
        <v>2832.107</v>
      </c>
      <c r="K20" s="61">
        <v>3135.0479999999998</v>
      </c>
      <c r="L20" s="61">
        <v>3445.982</v>
      </c>
      <c r="M20" s="61">
        <v>4209.1819999999998</v>
      </c>
      <c r="N20" s="61">
        <v>4606.7209999999995</v>
      </c>
      <c r="O20" s="61">
        <v>5026.7</v>
      </c>
      <c r="P20" s="63">
        <f t="shared" si="2"/>
        <v>36178.061999999998</v>
      </c>
      <c r="R20" s="63">
        <v>78723</v>
      </c>
    </row>
    <row r="21" spans="2:18" ht="21">
      <c r="B21" s="17" t="s">
        <v>45</v>
      </c>
      <c r="C21" s="2"/>
      <c r="D21" s="59">
        <f>SUM(D19:D20)</f>
        <v>6836.2309999999998</v>
      </c>
      <c r="E21" s="59">
        <f t="shared" ref="E21:O21" si="4">SUM(E19:E20)</f>
        <v>7082.5940000000001</v>
      </c>
      <c r="F21" s="59">
        <f t="shared" si="4"/>
        <v>7928.7849999999999</v>
      </c>
      <c r="G21" s="59">
        <f t="shared" si="4"/>
        <v>8119.1970000000001</v>
      </c>
      <c r="H21" s="59">
        <f t="shared" si="4"/>
        <v>5611.308</v>
      </c>
      <c r="I21" s="59">
        <f t="shared" si="4"/>
        <v>7970.8590000000004</v>
      </c>
      <c r="J21" s="59">
        <f t="shared" si="4"/>
        <v>8407.5740000000005</v>
      </c>
      <c r="K21" s="59">
        <f t="shared" si="4"/>
        <v>9743.0740000000005</v>
      </c>
      <c r="L21" s="59">
        <f t="shared" si="4"/>
        <v>9971.7789999999986</v>
      </c>
      <c r="M21" s="59">
        <f t="shared" si="4"/>
        <v>11628.902</v>
      </c>
      <c r="N21" s="59">
        <f t="shared" si="4"/>
        <v>12499.884999999998</v>
      </c>
      <c r="O21" s="59">
        <f t="shared" si="4"/>
        <v>13198.458999999999</v>
      </c>
      <c r="P21" s="63">
        <f t="shared" si="2"/>
        <v>108998.647</v>
      </c>
      <c r="R21" s="63">
        <v>209949</v>
      </c>
    </row>
    <row r="22" spans="2:18" ht="23.25" customHeight="1">
      <c r="B22" s="66" t="s">
        <v>49</v>
      </c>
      <c r="C22" s="6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63"/>
    </row>
    <row r="23" spans="2:18" ht="18.75" customHeight="1">
      <c r="B23" s="65" t="s">
        <v>47</v>
      </c>
      <c r="C23" s="65"/>
      <c r="D23" s="61">
        <v>46.603000000000002</v>
      </c>
      <c r="E23" s="61">
        <v>39.872999999999998</v>
      </c>
      <c r="F23" s="61">
        <v>39.161999999999999</v>
      </c>
      <c r="G23" s="61">
        <v>33.878999999999998</v>
      </c>
      <c r="H23" s="61">
        <v>31.388000000000002</v>
      </c>
      <c r="I23" s="61">
        <v>31.189</v>
      </c>
      <c r="J23" s="61">
        <v>23.872</v>
      </c>
      <c r="K23" s="61">
        <v>37.226999999999997</v>
      </c>
      <c r="L23" s="61">
        <v>36.375</v>
      </c>
      <c r="M23" s="61">
        <v>39.078000000000003</v>
      </c>
      <c r="N23" s="61">
        <v>40.634</v>
      </c>
      <c r="O23" s="61">
        <v>47.542999999999999</v>
      </c>
      <c r="P23" s="63">
        <f t="shared" si="2"/>
        <v>446.82299999999998</v>
      </c>
      <c r="R23">
        <v>1757</v>
      </c>
    </row>
    <row r="24" spans="2:18">
      <c r="B24" s="65" t="s">
        <v>48</v>
      </c>
      <c r="C24" s="65"/>
      <c r="D24" s="61">
        <v>19.702999999999999</v>
      </c>
      <c r="E24" s="61">
        <v>24.236999999999998</v>
      </c>
      <c r="F24" s="61">
        <v>33.042999999999999</v>
      </c>
      <c r="G24" s="61">
        <v>13.718999999999999</v>
      </c>
      <c r="H24" s="61">
        <v>19.695</v>
      </c>
      <c r="I24" s="61">
        <v>22.715</v>
      </c>
      <c r="J24" s="61">
        <v>56.573</v>
      </c>
      <c r="K24" s="61">
        <v>15.548</v>
      </c>
      <c r="L24" s="61">
        <v>24.888999999999999</v>
      </c>
      <c r="M24" s="61">
        <v>24.08</v>
      </c>
      <c r="N24" s="61">
        <v>25.931000000000001</v>
      </c>
      <c r="O24" s="61">
        <v>21.51</v>
      </c>
      <c r="P24" s="63">
        <f t="shared" si="2"/>
        <v>301.64299999999997</v>
      </c>
      <c r="R24">
        <v>1058</v>
      </c>
    </row>
    <row r="25" spans="2:18" ht="21">
      <c r="B25" s="17" t="s">
        <v>45</v>
      </c>
      <c r="C25" s="2"/>
      <c r="D25" s="59">
        <f>SUM(D23:D24)</f>
        <v>66.305999999999997</v>
      </c>
      <c r="E25" s="59">
        <f t="shared" ref="E25:O25" si="5">SUM(E23:E24)</f>
        <v>64.11</v>
      </c>
      <c r="F25" s="59">
        <f t="shared" si="5"/>
        <v>72.204999999999998</v>
      </c>
      <c r="G25" s="59">
        <f t="shared" si="5"/>
        <v>47.597999999999999</v>
      </c>
      <c r="H25" s="59">
        <f t="shared" si="5"/>
        <v>51.082999999999998</v>
      </c>
      <c r="I25" s="59">
        <f t="shared" si="5"/>
        <v>53.903999999999996</v>
      </c>
      <c r="J25" s="59">
        <f t="shared" si="5"/>
        <v>80.444999999999993</v>
      </c>
      <c r="K25" s="59">
        <f t="shared" si="5"/>
        <v>52.774999999999999</v>
      </c>
      <c r="L25" s="59">
        <f t="shared" si="5"/>
        <v>61.263999999999996</v>
      </c>
      <c r="M25" s="59">
        <f t="shared" si="5"/>
        <v>63.158000000000001</v>
      </c>
      <c r="N25" s="59">
        <f t="shared" si="5"/>
        <v>66.564999999999998</v>
      </c>
      <c r="O25" s="59">
        <f t="shared" si="5"/>
        <v>69.052999999999997</v>
      </c>
      <c r="P25" s="63">
        <f t="shared" si="2"/>
        <v>748.46600000000001</v>
      </c>
      <c r="R25">
        <v>2815</v>
      </c>
    </row>
    <row r="26" spans="2:18">
      <c r="P26" s="63">
        <f t="shared" si="2"/>
        <v>0</v>
      </c>
    </row>
    <row r="27" spans="2:18">
      <c r="P27" s="63"/>
      <c r="R27" s="63"/>
    </row>
    <row r="28" spans="2:18" ht="18.75">
      <c r="B28" s="21"/>
      <c r="C28" s="21"/>
      <c r="D28" s="22"/>
      <c r="E28" s="22"/>
      <c r="G28" s="18" t="s">
        <v>58</v>
      </c>
      <c r="H28" s="18"/>
      <c r="I28" s="18"/>
      <c r="J28" s="18"/>
      <c r="K28" s="18"/>
      <c r="P28" s="63"/>
      <c r="R28" s="63"/>
    </row>
    <row r="29" spans="2:18">
      <c r="P29" s="63"/>
      <c r="R29" s="63"/>
    </row>
    <row r="30" spans="2:18">
      <c r="B30" s="66" t="s">
        <v>50</v>
      </c>
      <c r="C30" s="66"/>
      <c r="D30" s="54" t="s">
        <v>1</v>
      </c>
      <c r="E30" s="54" t="s">
        <v>2</v>
      </c>
      <c r="F30" s="54" t="s">
        <v>3</v>
      </c>
      <c r="G30" s="54" t="s">
        <v>4</v>
      </c>
      <c r="H30" s="54" t="s">
        <v>5</v>
      </c>
      <c r="I30" s="54" t="s">
        <v>6</v>
      </c>
      <c r="J30" s="54" t="s">
        <v>7</v>
      </c>
      <c r="K30" s="54" t="s">
        <v>8</v>
      </c>
      <c r="L30" s="54" t="s">
        <v>9</v>
      </c>
      <c r="M30" s="54" t="s">
        <v>10</v>
      </c>
      <c r="N30" s="54" t="s">
        <v>11</v>
      </c>
      <c r="O30" s="54" t="s">
        <v>12</v>
      </c>
      <c r="P30" s="63"/>
    </row>
    <row r="31" spans="2:18">
      <c r="B31" s="1"/>
      <c r="C31" s="16" t="s">
        <v>13</v>
      </c>
      <c r="D31" s="55">
        <v>271</v>
      </c>
      <c r="E31" s="55">
        <v>246</v>
      </c>
      <c r="F31" s="55">
        <v>274</v>
      </c>
      <c r="G31" s="55">
        <v>235</v>
      </c>
      <c r="H31" s="55">
        <v>207</v>
      </c>
      <c r="I31" s="55">
        <v>276</v>
      </c>
      <c r="J31" s="55">
        <v>272</v>
      </c>
      <c r="K31" s="55">
        <v>478</v>
      </c>
      <c r="L31" s="55">
        <v>375</v>
      </c>
      <c r="M31" s="55">
        <v>335</v>
      </c>
      <c r="N31" s="55">
        <v>341</v>
      </c>
      <c r="O31" s="55">
        <v>347</v>
      </c>
      <c r="P31" s="63">
        <f>N31+O31+M31+L31+K31+J31+I31+H31+G31+F31+E31+D31</f>
        <v>3657</v>
      </c>
    </row>
    <row r="32" spans="2:18">
      <c r="B32" s="1"/>
      <c r="C32" s="16" t="s">
        <v>14</v>
      </c>
      <c r="D32" s="55">
        <v>288</v>
      </c>
      <c r="E32" s="55">
        <v>263</v>
      </c>
      <c r="F32" s="55">
        <v>304</v>
      </c>
      <c r="G32" s="55">
        <v>248</v>
      </c>
      <c r="H32" s="55">
        <v>216</v>
      </c>
      <c r="I32" s="55">
        <v>279</v>
      </c>
      <c r="J32" s="55">
        <v>274</v>
      </c>
      <c r="K32" s="55">
        <v>485</v>
      </c>
      <c r="L32" s="55">
        <v>396</v>
      </c>
      <c r="M32" s="55">
        <v>335</v>
      </c>
      <c r="N32" s="55">
        <v>361</v>
      </c>
      <c r="O32" s="55">
        <v>352</v>
      </c>
      <c r="P32" s="63">
        <f>N32+O32+M32+L32+K32+J32+I32+H32+G32+F32+E32+D32</f>
        <v>3801</v>
      </c>
    </row>
    <row r="33" spans="2:16" ht="21">
      <c r="B33" s="17" t="s">
        <v>51</v>
      </c>
      <c r="C33" s="2"/>
      <c r="D33" s="59">
        <f>D31+D32</f>
        <v>559</v>
      </c>
      <c r="E33" s="59">
        <f t="shared" ref="E33:O33" si="6">E31+E32</f>
        <v>509</v>
      </c>
      <c r="F33" s="59">
        <f t="shared" si="6"/>
        <v>578</v>
      </c>
      <c r="G33" s="59">
        <f t="shared" si="6"/>
        <v>483</v>
      </c>
      <c r="H33" s="59">
        <f t="shared" si="6"/>
        <v>423</v>
      </c>
      <c r="I33" s="59">
        <f t="shared" si="6"/>
        <v>555</v>
      </c>
      <c r="J33" s="59">
        <f t="shared" si="6"/>
        <v>546</v>
      </c>
      <c r="K33" s="59">
        <f t="shared" si="6"/>
        <v>963</v>
      </c>
      <c r="L33" s="59">
        <f t="shared" si="6"/>
        <v>771</v>
      </c>
      <c r="M33" s="59">
        <f t="shared" si="6"/>
        <v>670</v>
      </c>
      <c r="N33" s="59">
        <f t="shared" si="6"/>
        <v>702</v>
      </c>
      <c r="O33" s="59">
        <f t="shared" si="6"/>
        <v>699</v>
      </c>
      <c r="P33" s="63"/>
    </row>
    <row r="34" spans="2:16">
      <c r="B34" s="66" t="s">
        <v>39</v>
      </c>
      <c r="C34" s="6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63"/>
    </row>
    <row r="35" spans="2:16">
      <c r="B35" s="66" t="s">
        <v>40</v>
      </c>
      <c r="C35" s="6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63"/>
    </row>
    <row r="36" spans="2:16">
      <c r="B36" s="65" t="s">
        <v>41</v>
      </c>
      <c r="C36" s="65"/>
      <c r="D36" s="61">
        <v>21258</v>
      </c>
      <c r="E36" s="61">
        <v>18786</v>
      </c>
      <c r="F36" s="61">
        <v>21764</v>
      </c>
      <c r="G36" s="61">
        <v>12871</v>
      </c>
      <c r="H36" s="61">
        <v>9327</v>
      </c>
      <c r="I36" s="61">
        <v>16266</v>
      </c>
      <c r="J36" s="61">
        <v>25108</v>
      </c>
      <c r="K36" s="61">
        <v>60325</v>
      </c>
      <c r="L36" s="61">
        <v>33340</v>
      </c>
      <c r="M36" s="61">
        <v>27948</v>
      </c>
      <c r="N36" s="61">
        <v>29954</v>
      </c>
      <c r="O36" s="61">
        <v>35967</v>
      </c>
      <c r="P36" s="63">
        <f>O36+N36+M36+L36+K36+J36+I36+H36+G36+F36+E36+D36</f>
        <v>312914</v>
      </c>
    </row>
    <row r="37" spans="2:16">
      <c r="B37" s="65" t="s">
        <v>42</v>
      </c>
      <c r="C37" s="65"/>
      <c r="D37" s="61">
        <v>23835</v>
      </c>
      <c r="E37" s="61">
        <v>20366</v>
      </c>
      <c r="F37" s="61">
        <v>20155</v>
      </c>
      <c r="G37" s="61">
        <v>12791</v>
      </c>
      <c r="H37" s="61">
        <v>11984</v>
      </c>
      <c r="I37" s="61">
        <v>18320</v>
      </c>
      <c r="J37" s="61">
        <v>25086</v>
      </c>
      <c r="K37" s="61">
        <v>61552</v>
      </c>
      <c r="L37" s="61">
        <v>41293</v>
      </c>
      <c r="M37" s="61">
        <v>28639</v>
      </c>
      <c r="N37" s="61">
        <v>32653</v>
      </c>
      <c r="O37" s="61">
        <v>32860</v>
      </c>
      <c r="P37" s="63">
        <f t="shared" ref="P37:P47" si="7">O37+N37+M37+L37+K37+J37+I37+H37+G37+F37+E37+D37</f>
        <v>329534</v>
      </c>
    </row>
    <row r="38" spans="2:16">
      <c r="B38" s="65" t="s">
        <v>43</v>
      </c>
      <c r="C38" s="65"/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462</v>
      </c>
      <c r="N38" s="61">
        <v>0</v>
      </c>
      <c r="O38" s="61">
        <v>0</v>
      </c>
      <c r="P38" s="63">
        <f t="shared" si="7"/>
        <v>462</v>
      </c>
    </row>
    <row r="39" spans="2:16" ht="21">
      <c r="B39" s="17" t="s">
        <v>44</v>
      </c>
      <c r="C39" s="2"/>
      <c r="D39" s="59">
        <f>SUM(D36:D38)</f>
        <v>45093</v>
      </c>
      <c r="E39" s="59">
        <f t="shared" ref="E39:O39" si="8">SUM(E36:E38)</f>
        <v>39152</v>
      </c>
      <c r="F39" s="59">
        <f t="shared" si="8"/>
        <v>41919</v>
      </c>
      <c r="G39" s="59">
        <f t="shared" si="8"/>
        <v>25662</v>
      </c>
      <c r="H39" s="59">
        <f t="shared" si="8"/>
        <v>21311</v>
      </c>
      <c r="I39" s="59">
        <f t="shared" si="8"/>
        <v>34586</v>
      </c>
      <c r="J39" s="59">
        <f t="shared" si="8"/>
        <v>50194</v>
      </c>
      <c r="K39" s="59">
        <f t="shared" si="8"/>
        <v>121877</v>
      </c>
      <c r="L39" s="59">
        <f t="shared" si="8"/>
        <v>74633</v>
      </c>
      <c r="M39" s="59">
        <f t="shared" si="8"/>
        <v>57049</v>
      </c>
      <c r="N39" s="59">
        <f t="shared" si="8"/>
        <v>62607</v>
      </c>
      <c r="O39" s="59">
        <f t="shared" si="8"/>
        <v>68827</v>
      </c>
      <c r="P39" s="63">
        <f t="shared" si="7"/>
        <v>642910</v>
      </c>
    </row>
    <row r="40" spans="2:16">
      <c r="B40" s="66" t="s">
        <v>46</v>
      </c>
      <c r="C40" s="66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63"/>
    </row>
    <row r="41" spans="2:16">
      <c r="B41" s="65" t="s">
        <v>47</v>
      </c>
      <c r="C41" s="65"/>
      <c r="D41" s="61">
        <v>18.477</v>
      </c>
      <c r="E41" s="61">
        <v>24.797999999999998</v>
      </c>
      <c r="F41" s="61">
        <v>31.867000000000001</v>
      </c>
      <c r="G41" s="61">
        <v>14.862</v>
      </c>
      <c r="H41" s="61">
        <v>16.902999999999999</v>
      </c>
      <c r="I41" s="61">
        <v>19.422000000000001</v>
      </c>
      <c r="J41" s="61">
        <v>24.827000000000002</v>
      </c>
      <c r="K41" s="61">
        <v>23</v>
      </c>
      <c r="L41" s="61">
        <v>25.954999999999998</v>
      </c>
      <c r="M41" s="61">
        <v>23.15</v>
      </c>
      <c r="N41" s="61">
        <v>22.170999999999999</v>
      </c>
      <c r="O41" s="61">
        <v>36.168999999999997</v>
      </c>
      <c r="P41" s="63">
        <f t="shared" si="7"/>
        <v>281.60099999999994</v>
      </c>
    </row>
    <row r="42" spans="2:16">
      <c r="B42" s="65" t="s">
        <v>48</v>
      </c>
      <c r="C42" s="65"/>
      <c r="D42" s="61">
        <v>16.231000000000002</v>
      </c>
      <c r="E42" s="61">
        <v>21.545000000000002</v>
      </c>
      <c r="F42" s="61">
        <v>17.452000000000002</v>
      </c>
      <c r="G42" s="61">
        <v>10.961</v>
      </c>
      <c r="H42" s="61">
        <v>3.843</v>
      </c>
      <c r="I42" s="61">
        <v>5.0490000000000004</v>
      </c>
      <c r="J42" s="61">
        <v>10.752000000000001</v>
      </c>
      <c r="K42" s="61">
        <v>8.2889999999999997</v>
      </c>
      <c r="L42" s="61">
        <v>15.696999999999999</v>
      </c>
      <c r="M42" s="61">
        <v>29.012</v>
      </c>
      <c r="N42" s="61">
        <v>34.008000000000003</v>
      </c>
      <c r="O42" s="61">
        <v>22.273</v>
      </c>
      <c r="P42" s="63">
        <f t="shared" si="7"/>
        <v>195.11200000000002</v>
      </c>
    </row>
    <row r="43" spans="2:16" ht="21">
      <c r="B43" s="17" t="s">
        <v>45</v>
      </c>
      <c r="C43" s="2"/>
      <c r="D43" s="59">
        <f>D42+D41</f>
        <v>34.707999999999998</v>
      </c>
      <c r="E43" s="59">
        <f t="shared" ref="E43:O43" si="9">E42+E41</f>
        <v>46.343000000000004</v>
      </c>
      <c r="F43" s="59">
        <f t="shared" si="9"/>
        <v>49.319000000000003</v>
      </c>
      <c r="G43" s="59">
        <f t="shared" si="9"/>
        <v>25.823</v>
      </c>
      <c r="H43" s="59">
        <f t="shared" si="9"/>
        <v>20.745999999999999</v>
      </c>
      <c r="I43" s="59">
        <f t="shared" si="9"/>
        <v>24.471</v>
      </c>
      <c r="J43" s="59">
        <f t="shared" si="9"/>
        <v>35.579000000000001</v>
      </c>
      <c r="K43" s="59">
        <f t="shared" si="9"/>
        <v>31.289000000000001</v>
      </c>
      <c r="L43" s="59">
        <f t="shared" si="9"/>
        <v>41.652000000000001</v>
      </c>
      <c r="M43" s="59">
        <f t="shared" si="9"/>
        <v>52.161999999999999</v>
      </c>
      <c r="N43" s="59">
        <f t="shared" si="9"/>
        <v>56.179000000000002</v>
      </c>
      <c r="O43" s="59">
        <f t="shared" si="9"/>
        <v>58.441999999999993</v>
      </c>
      <c r="P43" s="63">
        <f t="shared" si="7"/>
        <v>476.71299999999997</v>
      </c>
    </row>
    <row r="44" spans="2:16">
      <c r="B44" s="66" t="s">
        <v>49</v>
      </c>
      <c r="C44" s="66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63"/>
    </row>
    <row r="45" spans="2:16">
      <c r="B45" s="64" t="s">
        <v>47</v>
      </c>
      <c r="C45" s="64"/>
      <c r="D45" s="60">
        <v>0</v>
      </c>
      <c r="E45" s="60">
        <v>0</v>
      </c>
      <c r="F45" s="60">
        <v>1E-3</v>
      </c>
      <c r="G45" s="60">
        <v>1E-3</v>
      </c>
      <c r="H45" s="60">
        <v>0</v>
      </c>
      <c r="I45" s="60">
        <v>2E-3</v>
      </c>
      <c r="J45" s="60">
        <v>2E-3</v>
      </c>
      <c r="K45" s="60">
        <v>1.2E-2</v>
      </c>
      <c r="L45" s="60">
        <v>0</v>
      </c>
      <c r="M45" s="60">
        <v>0</v>
      </c>
      <c r="N45" s="60">
        <v>0</v>
      </c>
      <c r="O45" s="60">
        <v>0.33900000000000002</v>
      </c>
      <c r="P45" s="63">
        <f t="shared" si="7"/>
        <v>0.35700000000000004</v>
      </c>
    </row>
    <row r="46" spans="2:16">
      <c r="B46" s="64" t="s">
        <v>48</v>
      </c>
      <c r="C46" s="64"/>
      <c r="D46" s="60">
        <v>0</v>
      </c>
      <c r="E46" s="60">
        <v>0</v>
      </c>
      <c r="F46" s="60">
        <v>0</v>
      </c>
      <c r="G46" s="60">
        <v>1E-3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1E-3</v>
      </c>
      <c r="P46" s="63">
        <f t="shared" si="7"/>
        <v>2E-3</v>
      </c>
    </row>
    <row r="47" spans="2:16" ht="21">
      <c r="B47" s="17" t="s">
        <v>45</v>
      </c>
      <c r="C47" s="2"/>
      <c r="D47" s="58">
        <f>SUM(D45:D46)</f>
        <v>0</v>
      </c>
      <c r="E47" s="58">
        <f t="shared" ref="E47:O47" si="10">SUM(E45:E46)</f>
        <v>0</v>
      </c>
      <c r="F47" s="58">
        <f t="shared" si="10"/>
        <v>1E-3</v>
      </c>
      <c r="G47" s="58">
        <f t="shared" si="10"/>
        <v>2E-3</v>
      </c>
      <c r="H47" s="58">
        <f t="shared" si="10"/>
        <v>0</v>
      </c>
      <c r="I47" s="58">
        <f t="shared" si="10"/>
        <v>2E-3</v>
      </c>
      <c r="J47" s="58">
        <f t="shared" si="10"/>
        <v>2E-3</v>
      </c>
      <c r="K47" s="58">
        <f t="shared" si="10"/>
        <v>1.2E-2</v>
      </c>
      <c r="L47" s="58">
        <f t="shared" si="10"/>
        <v>0</v>
      </c>
      <c r="M47" s="58">
        <f t="shared" si="10"/>
        <v>0</v>
      </c>
      <c r="N47" s="58">
        <f t="shared" si="10"/>
        <v>0</v>
      </c>
      <c r="O47" s="58">
        <f t="shared" si="10"/>
        <v>0.34</v>
      </c>
      <c r="P47" s="63">
        <f t="shared" si="7"/>
        <v>0.35900000000000004</v>
      </c>
    </row>
  </sheetData>
  <mergeCells count="25">
    <mergeCell ref="G5:H5"/>
    <mergeCell ref="B12:C12"/>
    <mergeCell ref="B13:C13"/>
    <mergeCell ref="B8:C8"/>
    <mergeCell ref="B14:C14"/>
    <mergeCell ref="B20:C20"/>
    <mergeCell ref="B22:C22"/>
    <mergeCell ref="B23:C23"/>
    <mergeCell ref="B24:C24"/>
    <mergeCell ref="B15:C15"/>
    <mergeCell ref="B16:C16"/>
    <mergeCell ref="B18:C18"/>
    <mergeCell ref="B19:C19"/>
    <mergeCell ref="B30:C30"/>
    <mergeCell ref="B34:C34"/>
    <mergeCell ref="B35:C35"/>
    <mergeCell ref="B36:C36"/>
    <mergeCell ref="B37:C37"/>
    <mergeCell ref="B45:C45"/>
    <mergeCell ref="B46:C46"/>
    <mergeCell ref="B38:C38"/>
    <mergeCell ref="B40:C40"/>
    <mergeCell ref="B41:C41"/>
    <mergeCell ref="B42:C42"/>
    <mergeCell ref="B44:C44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35"/>
  <sheetViews>
    <sheetView topLeftCell="A22" workbookViewId="0">
      <selection activeCell="I2" sqref="I2"/>
    </sheetView>
  </sheetViews>
  <sheetFormatPr defaultRowHeight="15.75"/>
  <cols>
    <col min="1" max="1" width="9.140625" style="4"/>
    <col min="2" max="2" width="27.42578125" style="5" customWidth="1"/>
    <col min="3" max="6" width="13.42578125" style="4" hidden="1" customWidth="1"/>
    <col min="7" max="7" width="13.42578125" style="6" hidden="1" customWidth="1"/>
    <col min="8" max="8" width="15.85546875" style="6" customWidth="1"/>
    <col min="9" max="9" width="15.7109375" style="6" customWidth="1"/>
    <col min="10" max="10" width="14" style="7" customWidth="1"/>
    <col min="11" max="11" width="9.140625" style="4" customWidth="1"/>
    <col min="12" max="12" width="30.85546875" style="4" customWidth="1"/>
    <col min="13" max="13" width="17.5703125" style="4" customWidth="1"/>
    <col min="14" max="14" width="12" style="4" customWidth="1"/>
    <col min="15" max="15" width="16.28515625" style="4" customWidth="1"/>
    <col min="16" max="16384" width="9.140625" style="4"/>
  </cols>
  <sheetData>
    <row r="2" spans="2:35" ht="75.75" customHeight="1"/>
    <row r="3" spans="2:35" ht="22.5" customHeight="1">
      <c r="B3" s="23" t="s">
        <v>54</v>
      </c>
      <c r="C3" s="23"/>
      <c r="D3" s="23"/>
      <c r="E3"/>
    </row>
    <row r="4" spans="2:35" ht="20.25" customHeight="1">
      <c r="B4" s="23" t="s">
        <v>53</v>
      </c>
      <c r="C4" s="23"/>
      <c r="D4" s="23"/>
      <c r="E4"/>
    </row>
    <row r="5" spans="2:35" ht="15">
      <c r="B5" s="73" t="s">
        <v>15</v>
      </c>
      <c r="C5" s="73"/>
      <c r="D5" s="73"/>
      <c r="E5" s="73"/>
      <c r="F5" s="73"/>
      <c r="G5" s="73"/>
      <c r="H5" s="73"/>
      <c r="I5" s="73"/>
      <c r="J5" s="73"/>
      <c r="L5" s="73" t="s">
        <v>15</v>
      </c>
      <c r="M5" s="73"/>
      <c r="N5" s="73"/>
      <c r="O5" s="73"/>
    </row>
    <row r="6" spans="2:35" ht="15">
      <c r="B6" s="73" t="s">
        <v>59</v>
      </c>
      <c r="C6" s="73"/>
      <c r="D6" s="73"/>
      <c r="E6" s="73"/>
      <c r="F6" s="73"/>
      <c r="G6" s="73"/>
      <c r="H6" s="73"/>
      <c r="I6" s="73"/>
      <c r="J6" s="73"/>
      <c r="L6" s="73" t="s">
        <v>60</v>
      </c>
      <c r="M6" s="73"/>
      <c r="N6" s="73"/>
      <c r="O6" s="73"/>
    </row>
    <row r="7" spans="2:35" ht="18" customHeight="1" thickBot="1">
      <c r="B7" s="50"/>
      <c r="C7" s="51"/>
      <c r="D7" s="51"/>
      <c r="E7" s="51"/>
      <c r="F7" s="51"/>
      <c r="G7" s="51"/>
      <c r="H7" s="52"/>
      <c r="I7" s="52" t="s">
        <v>62</v>
      </c>
      <c r="J7" s="52"/>
      <c r="L7" s="74" t="s">
        <v>63</v>
      </c>
      <c r="M7" s="74"/>
      <c r="N7" s="74"/>
      <c r="O7" s="74"/>
    </row>
    <row r="8" spans="2:35" ht="48" customHeight="1">
      <c r="B8" s="75" t="s">
        <v>19</v>
      </c>
      <c r="C8" s="79" t="s">
        <v>26</v>
      </c>
      <c r="D8" s="80"/>
      <c r="E8" s="80"/>
      <c r="F8" s="80"/>
      <c r="G8" s="81"/>
      <c r="H8" s="38" t="s">
        <v>16</v>
      </c>
      <c r="I8" s="38" t="s">
        <v>17</v>
      </c>
      <c r="J8" s="39" t="s">
        <v>18</v>
      </c>
      <c r="L8" s="75" t="s">
        <v>19</v>
      </c>
      <c r="M8" s="38" t="s">
        <v>16</v>
      </c>
      <c r="N8" s="38" t="s">
        <v>17</v>
      </c>
      <c r="O8" s="39" t="s">
        <v>18</v>
      </c>
    </row>
    <row r="9" spans="2:35" ht="21.95" customHeight="1" thickBot="1">
      <c r="B9" s="76"/>
      <c r="C9" s="46">
        <v>2002</v>
      </c>
      <c r="D9" s="20">
        <v>2003</v>
      </c>
      <c r="E9" s="20">
        <v>2004</v>
      </c>
      <c r="F9" s="20">
        <v>2005</v>
      </c>
      <c r="G9" s="53">
        <v>2006</v>
      </c>
      <c r="H9" s="40">
        <v>2020</v>
      </c>
      <c r="I9" s="40">
        <v>2021</v>
      </c>
      <c r="J9" s="41" t="s">
        <v>61</v>
      </c>
      <c r="L9" s="76"/>
      <c r="M9" s="40">
        <v>2020</v>
      </c>
      <c r="N9" s="40">
        <v>2021</v>
      </c>
      <c r="O9" s="41" t="s">
        <v>61</v>
      </c>
    </row>
    <row r="10" spans="2:35" ht="30" customHeight="1" thickBot="1">
      <c r="B10" s="71" t="s">
        <v>27</v>
      </c>
      <c r="C10" s="71"/>
      <c r="D10" s="71"/>
      <c r="E10" s="71"/>
      <c r="F10" s="71"/>
      <c r="G10" s="71"/>
      <c r="H10" s="71"/>
      <c r="I10" s="71"/>
      <c r="J10" s="71"/>
      <c r="L10" s="71" t="s">
        <v>55</v>
      </c>
      <c r="M10" s="71"/>
      <c r="N10" s="71"/>
      <c r="O10" s="71"/>
    </row>
    <row r="11" spans="2:35" ht="30" customHeight="1">
      <c r="B11" s="25" t="s">
        <v>20</v>
      </c>
      <c r="C11" s="26">
        <v>19778</v>
      </c>
      <c r="D11" s="26">
        <v>21165</v>
      </c>
      <c r="E11" s="26">
        <v>21817</v>
      </c>
      <c r="F11" s="26">
        <v>22208</v>
      </c>
      <c r="G11" s="26">
        <f>771+19596+688+3910</f>
        <v>24965</v>
      </c>
      <c r="H11" s="27">
        <v>20345</v>
      </c>
      <c r="I11" s="27">
        <v>20354</v>
      </c>
      <c r="J11" s="28">
        <f>(I11-H11)/H11*100</f>
        <v>4.4236913246497908E-2</v>
      </c>
      <c r="K11" s="9"/>
      <c r="L11" s="25" t="s">
        <v>20</v>
      </c>
      <c r="M11" s="27">
        <v>2751</v>
      </c>
      <c r="N11" s="27">
        <v>3657</v>
      </c>
      <c r="O11" s="28">
        <f>(N11-M11)/M11*100</f>
        <v>32.933478735005451</v>
      </c>
      <c r="P11" s="9"/>
      <c r="Q11" s="9"/>
      <c r="R11" s="9"/>
      <c r="S11" s="9"/>
      <c r="T11" s="9"/>
      <c r="U11" s="9"/>
    </row>
    <row r="12" spans="2:35" ht="30" customHeight="1">
      <c r="B12" s="29" t="s">
        <v>21</v>
      </c>
      <c r="C12" s="30">
        <v>19777</v>
      </c>
      <c r="D12" s="30">
        <v>21165</v>
      </c>
      <c r="E12" s="30">
        <v>21805</v>
      </c>
      <c r="F12" s="30">
        <v>22200</v>
      </c>
      <c r="G12" s="31">
        <f>767+19629+636+3904</f>
        <v>24936</v>
      </c>
      <c r="H12" s="32">
        <v>20385</v>
      </c>
      <c r="I12" s="32">
        <v>20535</v>
      </c>
      <c r="J12" s="33">
        <f>(I12-H12)/H12*100</f>
        <v>0.73583517292126566</v>
      </c>
      <c r="K12" s="9"/>
      <c r="L12" s="29" t="s">
        <v>21</v>
      </c>
      <c r="M12" s="32">
        <v>2843</v>
      </c>
      <c r="N12" s="32">
        <v>3801</v>
      </c>
      <c r="O12" s="33">
        <f t="shared" ref="O12:O13" si="0">(N12-M12)/M12*100</f>
        <v>33.696799155821317</v>
      </c>
      <c r="P12" s="9"/>
      <c r="Q12" s="9"/>
      <c r="R12" s="9"/>
      <c r="S12" s="9"/>
      <c r="T12" s="9"/>
      <c r="U12" s="9"/>
    </row>
    <row r="13" spans="2:35" ht="30" customHeight="1" thickBot="1">
      <c r="B13" s="29" t="s">
        <v>22</v>
      </c>
      <c r="C13" s="30">
        <f t="shared" ref="C13:G13" si="1">SUM(C11:C12)</f>
        <v>39555</v>
      </c>
      <c r="D13" s="30">
        <f t="shared" si="1"/>
        <v>42330</v>
      </c>
      <c r="E13" s="30">
        <f t="shared" si="1"/>
        <v>43622</v>
      </c>
      <c r="F13" s="30">
        <f t="shared" si="1"/>
        <v>44408</v>
      </c>
      <c r="G13" s="30">
        <f t="shared" si="1"/>
        <v>49901</v>
      </c>
      <c r="H13" s="32">
        <f>SUM(H11:H12)</f>
        <v>40730</v>
      </c>
      <c r="I13" s="32">
        <f>SUM(I11:I12)</f>
        <v>40889</v>
      </c>
      <c r="J13" s="33">
        <f>(I13-H13)/H13*100</f>
        <v>0.39037564448809231</v>
      </c>
      <c r="K13" s="9"/>
      <c r="L13" s="42" t="s">
        <v>22</v>
      </c>
      <c r="M13" s="36">
        <f>SUM(M11:M12)</f>
        <v>5594</v>
      </c>
      <c r="N13" s="36">
        <f>SUM(N11:N12)</f>
        <v>7458</v>
      </c>
      <c r="O13" s="37">
        <f t="shared" si="0"/>
        <v>33.321415802645696</v>
      </c>
      <c r="P13" s="9"/>
      <c r="Q13" s="9"/>
      <c r="R13" s="9"/>
      <c r="S13" s="9"/>
      <c r="T13" s="9"/>
      <c r="U13" s="9"/>
    </row>
    <row r="14" spans="2:35" ht="50.25" customHeight="1" thickBot="1">
      <c r="B14" s="34" t="s">
        <v>23</v>
      </c>
      <c r="C14" s="35"/>
      <c r="D14" s="35"/>
      <c r="E14" s="35"/>
      <c r="F14" s="35"/>
      <c r="G14" s="35"/>
      <c r="H14" s="36">
        <v>219189</v>
      </c>
      <c r="I14" s="36">
        <v>269372</v>
      </c>
      <c r="J14" s="37">
        <f>(I14-H14)/H14*100</f>
        <v>22.894853300119987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35" ht="30" customHeight="1" thickBot="1">
      <c r="B15" s="72" t="s">
        <v>24</v>
      </c>
      <c r="C15" s="72"/>
      <c r="D15" s="72"/>
      <c r="E15" s="72"/>
      <c r="F15" s="72"/>
      <c r="G15" s="72"/>
      <c r="H15" s="72"/>
      <c r="I15" s="72"/>
      <c r="J15" s="72"/>
      <c r="L15" s="71" t="s">
        <v>24</v>
      </c>
      <c r="M15" s="71"/>
      <c r="N15" s="71"/>
      <c r="O15" s="71"/>
      <c r="P15" s="71"/>
      <c r="Q15" s="71"/>
      <c r="R15" s="71"/>
      <c r="S15" s="71"/>
      <c r="T15" s="24"/>
    </row>
    <row r="16" spans="2:35" ht="30" customHeight="1">
      <c r="B16" s="25" t="s">
        <v>25</v>
      </c>
      <c r="C16" s="26">
        <v>1163506</v>
      </c>
      <c r="D16" s="26">
        <v>1333763</v>
      </c>
      <c r="E16" s="26">
        <v>1572271</v>
      </c>
      <c r="F16" s="26">
        <v>1695281</v>
      </c>
      <c r="G16" s="26">
        <f>790+2101820+15420+159990</f>
        <v>2278020</v>
      </c>
      <c r="H16" s="27">
        <v>1949717</v>
      </c>
      <c r="I16" s="27">
        <v>1820000</v>
      </c>
      <c r="J16" s="28">
        <f>(I16-H16)/H16*100</f>
        <v>-6.6531194014310788</v>
      </c>
      <c r="K16" s="9"/>
      <c r="L16" s="25" t="s">
        <v>25</v>
      </c>
      <c r="M16" s="47">
        <v>182758</v>
      </c>
      <c r="N16" s="47">
        <v>312914</v>
      </c>
      <c r="O16" s="28">
        <f>(N16-M16)/M16*100</f>
        <v>71.217675833616028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2:51" ht="30" customHeight="1">
      <c r="B17" s="29" t="s">
        <v>28</v>
      </c>
      <c r="C17" s="30">
        <v>1151178</v>
      </c>
      <c r="D17" s="30">
        <v>1306050</v>
      </c>
      <c r="E17" s="30">
        <v>1558992</v>
      </c>
      <c r="F17" s="30">
        <v>1693523</v>
      </c>
      <c r="G17" s="30">
        <f>981+2062412+22221+157524</f>
        <v>2243138</v>
      </c>
      <c r="H17" s="32">
        <v>2118419</v>
      </c>
      <c r="I17" s="32">
        <v>1922982</v>
      </c>
      <c r="J17" s="33">
        <f>(I17-H17)/H17*100</f>
        <v>-9.2256064546248879</v>
      </c>
      <c r="K17" s="9"/>
      <c r="L17" s="29" t="s">
        <v>28</v>
      </c>
      <c r="M17" s="48">
        <v>203796</v>
      </c>
      <c r="N17" s="48">
        <v>329534</v>
      </c>
      <c r="O17" s="33">
        <f>(N17-M17)/M17*100</f>
        <v>61.697972482286211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2:51" ht="30" customHeight="1">
      <c r="B18" s="29" t="s">
        <v>29</v>
      </c>
      <c r="C18" s="30">
        <v>135738</v>
      </c>
      <c r="D18" s="30">
        <v>246674</v>
      </c>
      <c r="E18" s="30">
        <v>330480</v>
      </c>
      <c r="F18" s="30">
        <v>389325</v>
      </c>
      <c r="G18" s="30">
        <f>281+225303+30316</f>
        <v>255900</v>
      </c>
      <c r="H18" s="32">
        <v>8018</v>
      </c>
      <c r="I18" s="32">
        <v>8373</v>
      </c>
      <c r="J18" s="33">
        <f>(I18-H18)/H18*100</f>
        <v>4.4275380394113242</v>
      </c>
      <c r="K18" s="9"/>
      <c r="L18" s="29" t="s">
        <v>29</v>
      </c>
      <c r="M18" s="48">
        <v>104</v>
      </c>
      <c r="N18" s="48">
        <v>462</v>
      </c>
      <c r="O18" s="33"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2:51" ht="30" customHeight="1" thickBot="1">
      <c r="B19" s="29" t="s">
        <v>30</v>
      </c>
      <c r="C19" s="30">
        <f t="shared" ref="C19:G19" si="2">SUM(C16:C18)</f>
        <v>2450422</v>
      </c>
      <c r="D19" s="30">
        <f t="shared" si="2"/>
        <v>2886487</v>
      </c>
      <c r="E19" s="30">
        <f t="shared" si="2"/>
        <v>3461743</v>
      </c>
      <c r="F19" s="30">
        <f t="shared" si="2"/>
        <v>3778129</v>
      </c>
      <c r="G19" s="30">
        <f t="shared" si="2"/>
        <v>4777058</v>
      </c>
      <c r="H19" s="32">
        <f>SUM(H16:H18)</f>
        <v>4076154</v>
      </c>
      <c r="I19" s="32">
        <f>SUM(I16:I18)</f>
        <v>3751355</v>
      </c>
      <c r="J19" s="33">
        <f>(I19-H19)/H19*100</f>
        <v>-7.9682710712107543</v>
      </c>
      <c r="K19" s="9"/>
      <c r="L19" s="42" t="s">
        <v>30</v>
      </c>
      <c r="M19" s="49">
        <f t="shared" ref="M19" si="3">SUM(M16:M18)</f>
        <v>386658</v>
      </c>
      <c r="N19" s="49">
        <f>SUM(N16:N18)</f>
        <v>642910</v>
      </c>
      <c r="O19" s="37">
        <f>(N19-M19)/M19*100</f>
        <v>66.273554407253954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51" ht="30" customHeight="1" thickBot="1">
      <c r="B20" s="42" t="s">
        <v>31</v>
      </c>
      <c r="C20" s="35"/>
      <c r="D20" s="35"/>
      <c r="E20" s="35"/>
      <c r="F20" s="35"/>
      <c r="G20" s="35"/>
      <c r="H20" s="36">
        <v>1637206</v>
      </c>
      <c r="I20" s="36">
        <v>637454</v>
      </c>
      <c r="J20" s="37">
        <f>(I20-H20)/H20*100</f>
        <v>-61.064520897187037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51" ht="30" customHeight="1" thickBot="1">
      <c r="B21" s="72" t="s">
        <v>32</v>
      </c>
      <c r="C21" s="72"/>
      <c r="D21" s="72"/>
      <c r="E21" s="72"/>
      <c r="F21" s="72"/>
      <c r="G21" s="72"/>
      <c r="H21" s="72"/>
      <c r="I21" s="72"/>
      <c r="J21" s="72"/>
      <c r="L21" s="72" t="s">
        <v>32</v>
      </c>
      <c r="M21" s="72"/>
      <c r="N21" s="72"/>
      <c r="O21" s="72"/>
      <c r="P21" s="9"/>
      <c r="Q21" s="9"/>
      <c r="R21" s="9"/>
      <c r="S21" s="9"/>
      <c r="T21" s="9"/>
      <c r="U21" s="9"/>
      <c r="V21" s="9"/>
      <c r="W21" s="9"/>
    </row>
    <row r="22" spans="2:51" ht="30" customHeight="1">
      <c r="B22" s="43" t="s">
        <v>33</v>
      </c>
      <c r="C22" s="26">
        <v>28755</v>
      </c>
      <c r="D22" s="26">
        <v>29618</v>
      </c>
      <c r="E22" s="26">
        <v>39327</v>
      </c>
      <c r="F22" s="26">
        <v>44279</v>
      </c>
      <c r="G22" s="26">
        <f>52144+2903+803</f>
        <v>55850</v>
      </c>
      <c r="H22" s="27">
        <v>67419.232999999993</v>
      </c>
      <c r="I22" s="27">
        <v>72820.584999999992</v>
      </c>
      <c r="J22" s="28">
        <f>(I22-H22)/H22*100</f>
        <v>8.011589215202136</v>
      </c>
      <c r="K22" s="9"/>
      <c r="L22" s="25" t="s">
        <v>33</v>
      </c>
      <c r="M22" s="27">
        <v>379.84599999999995</v>
      </c>
      <c r="N22" s="27">
        <v>281.601</v>
      </c>
      <c r="O22" s="28">
        <f>(N22-M22)/M22*100</f>
        <v>-25.864429268703621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2:51" ht="30" customHeight="1">
      <c r="B23" s="44" t="s">
        <v>34</v>
      </c>
      <c r="C23" s="30">
        <v>18179</v>
      </c>
      <c r="D23" s="30">
        <v>19012</v>
      </c>
      <c r="E23" s="30">
        <v>27824</v>
      </c>
      <c r="F23" s="30">
        <v>31053</v>
      </c>
      <c r="G23" s="30">
        <f>41127+319+612</f>
        <v>42058</v>
      </c>
      <c r="H23" s="32">
        <v>27850.796000000002</v>
      </c>
      <c r="I23" s="32">
        <v>36178.061999999998</v>
      </c>
      <c r="J23" s="33">
        <f>(I23-H23)/H23*100</f>
        <v>29.899561937116609</v>
      </c>
      <c r="K23" s="9"/>
      <c r="L23" s="29" t="s">
        <v>34</v>
      </c>
      <c r="M23" s="32">
        <v>362.46400000000006</v>
      </c>
      <c r="N23" s="32">
        <v>195.11200000000002</v>
      </c>
      <c r="O23" s="33">
        <f>(N23-M23)/M23*100</f>
        <v>-46.170654189105683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2:51" ht="30" customHeight="1" thickBot="1">
      <c r="B24" s="45" t="s">
        <v>35</v>
      </c>
      <c r="C24" s="35">
        <f t="shared" ref="C24:I24" si="4">SUM(C22:C23)</f>
        <v>46934</v>
      </c>
      <c r="D24" s="35">
        <f t="shared" si="4"/>
        <v>48630</v>
      </c>
      <c r="E24" s="35">
        <f t="shared" si="4"/>
        <v>67151</v>
      </c>
      <c r="F24" s="35">
        <f t="shared" si="4"/>
        <v>75332</v>
      </c>
      <c r="G24" s="35">
        <f t="shared" si="4"/>
        <v>97908</v>
      </c>
      <c r="H24" s="36">
        <f>SUM(H22:H23)</f>
        <v>95270.028999999995</v>
      </c>
      <c r="I24" s="36">
        <f t="shared" si="4"/>
        <v>108998.647</v>
      </c>
      <c r="J24" s="37">
        <f>(I24-H24)/H24*100</f>
        <v>14.410217089363965</v>
      </c>
      <c r="K24" s="9"/>
      <c r="L24" s="42" t="s">
        <v>35</v>
      </c>
      <c r="M24" s="36">
        <f>SUM(M22:M23)</f>
        <v>742.31</v>
      </c>
      <c r="N24" s="36">
        <f>SUM(N22:N23)</f>
        <v>476.71300000000002</v>
      </c>
      <c r="O24" s="37">
        <f>(N24-M24)/M24*100</f>
        <v>-35.77979550322641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2:51" ht="30" customHeight="1" thickBot="1">
      <c r="B25" s="72" t="s">
        <v>52</v>
      </c>
      <c r="C25" s="72"/>
      <c r="D25" s="72"/>
      <c r="E25" s="72"/>
      <c r="F25" s="72"/>
      <c r="G25" s="72"/>
      <c r="H25" s="72"/>
      <c r="I25" s="72"/>
      <c r="J25" s="72"/>
      <c r="L25" s="72" t="s">
        <v>56</v>
      </c>
      <c r="M25" s="72"/>
      <c r="N25" s="72"/>
      <c r="O25" s="72"/>
      <c r="P25" s="9"/>
      <c r="Q25" s="9"/>
      <c r="R25" s="9"/>
      <c r="S25" s="9"/>
      <c r="T25" s="9"/>
      <c r="U25" s="9"/>
      <c r="V25" s="9"/>
      <c r="W25" s="9"/>
    </row>
    <row r="26" spans="2:51" ht="30" customHeight="1">
      <c r="B26" s="25" t="s">
        <v>36</v>
      </c>
      <c r="C26" s="8">
        <v>1336</v>
      </c>
      <c r="D26" s="8">
        <v>917</v>
      </c>
      <c r="E26" s="8">
        <v>724</v>
      </c>
      <c r="F26" s="8">
        <v>492</v>
      </c>
      <c r="G26" s="8">
        <v>1047</v>
      </c>
      <c r="H26" s="27">
        <v>463.245</v>
      </c>
      <c r="I26" s="27">
        <v>446.82299999999998</v>
      </c>
      <c r="J26" s="28">
        <f>(I26-H26)/H26*100</f>
        <v>-3.5449923906356302</v>
      </c>
      <c r="K26" s="9"/>
      <c r="L26" s="25" t="s">
        <v>33</v>
      </c>
      <c r="M26" s="27">
        <v>0.61399999999999999</v>
      </c>
      <c r="N26" s="27">
        <v>0.35700000000000004</v>
      </c>
      <c r="O26" s="28">
        <f>(N26-M26)/M26*100</f>
        <v>-41.856677524429955</v>
      </c>
      <c r="P26" s="9"/>
      <c r="Q26" s="9"/>
      <c r="R26" s="9"/>
      <c r="S26" s="9"/>
      <c r="T26" s="9"/>
      <c r="U26" s="9"/>
      <c r="V26" s="9"/>
      <c r="W26" s="9"/>
    </row>
    <row r="27" spans="2:51" ht="30" customHeight="1">
      <c r="B27" s="29" t="s">
        <v>37</v>
      </c>
      <c r="C27" s="10">
        <v>687</v>
      </c>
      <c r="D27" s="10">
        <v>548</v>
      </c>
      <c r="E27" s="10">
        <v>440</v>
      </c>
      <c r="F27" s="10">
        <v>214</v>
      </c>
      <c r="G27" s="10">
        <f>608+5+14</f>
        <v>627</v>
      </c>
      <c r="H27" s="32">
        <v>343.30599999999998</v>
      </c>
      <c r="I27" s="32">
        <v>301.64299999999997</v>
      </c>
      <c r="J27" s="33">
        <f>(I27-H27)/H27*100</f>
        <v>-12.135820521633764</v>
      </c>
      <c r="K27" s="9"/>
      <c r="L27" s="29" t="s">
        <v>34</v>
      </c>
      <c r="M27" s="32">
        <v>0.82099999999999995</v>
      </c>
      <c r="N27" s="32">
        <v>2E-3</v>
      </c>
      <c r="O27" s="33">
        <f>(N27-M27)/M27*100</f>
        <v>-99.756394640682103</v>
      </c>
      <c r="P27" s="9"/>
      <c r="Q27" s="9"/>
      <c r="R27" s="9"/>
      <c r="S27" s="9"/>
      <c r="T27" s="9"/>
      <c r="U27" s="9"/>
      <c r="V27" s="9"/>
      <c r="W27" s="9"/>
    </row>
    <row r="28" spans="2:51" ht="30" customHeight="1" thickBot="1">
      <c r="B28" s="42" t="s">
        <v>38</v>
      </c>
      <c r="C28" s="11">
        <f t="shared" ref="C28:I28" si="5">SUM(C26:C27)</f>
        <v>2023</v>
      </c>
      <c r="D28" s="11">
        <f t="shared" si="5"/>
        <v>1465</v>
      </c>
      <c r="E28" s="11">
        <f t="shared" si="5"/>
        <v>1164</v>
      </c>
      <c r="F28" s="11">
        <f t="shared" si="5"/>
        <v>706</v>
      </c>
      <c r="G28" s="11">
        <f t="shared" si="5"/>
        <v>1674</v>
      </c>
      <c r="H28" s="36">
        <f>SUM(H26:H27)</f>
        <v>806.55099999999993</v>
      </c>
      <c r="I28" s="36">
        <f t="shared" si="5"/>
        <v>748.46599999999989</v>
      </c>
      <c r="J28" s="37">
        <f>(I28-H28)/H28*100</f>
        <v>-7.2016524683498062</v>
      </c>
      <c r="K28" s="9"/>
      <c r="L28" s="42" t="s">
        <v>35</v>
      </c>
      <c r="M28" s="36">
        <f>SUM(M26:M27)</f>
        <v>1.4350000000000001</v>
      </c>
      <c r="N28" s="36">
        <f>SUM(N26:N27)</f>
        <v>0.35900000000000004</v>
      </c>
      <c r="O28" s="37">
        <f>(N28-M28)/M28*100</f>
        <v>-74.982578397212535</v>
      </c>
      <c r="P28" s="9"/>
      <c r="Q28" s="9"/>
      <c r="R28" s="9"/>
      <c r="S28" s="9"/>
      <c r="T28" s="9"/>
      <c r="U28" s="9"/>
      <c r="V28" s="9"/>
      <c r="W28" s="9"/>
    </row>
    <row r="29" spans="2:51">
      <c r="B29" s="14"/>
      <c r="C29" s="12"/>
      <c r="D29" s="12"/>
      <c r="E29" s="12"/>
      <c r="F29" s="12"/>
      <c r="G29" s="15"/>
      <c r="H29" s="15"/>
      <c r="L29" s="1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51" ht="15">
      <c r="B30" s="69"/>
      <c r="C30" s="69"/>
      <c r="D30" s="69"/>
      <c r="E30" s="69"/>
      <c r="F30" s="69"/>
      <c r="G30" s="69"/>
      <c r="H30" s="69"/>
      <c r="I30" s="69"/>
      <c r="J30" s="69"/>
      <c r="K30" s="9"/>
      <c r="L30" s="69"/>
      <c r="M30" s="69"/>
      <c r="N30" s="69"/>
      <c r="O30" s="69"/>
      <c r="P30" s="9"/>
      <c r="Q30" s="9"/>
      <c r="R30" s="9"/>
      <c r="S30" s="9"/>
      <c r="T30" s="9"/>
      <c r="U30" s="9"/>
      <c r="V30" s="9"/>
      <c r="W30" s="9"/>
    </row>
    <row r="31" spans="2:51">
      <c r="B31" s="70"/>
      <c r="C31" s="70"/>
      <c r="D31" s="70"/>
      <c r="E31" s="70"/>
      <c r="F31" s="70"/>
      <c r="G31" s="70"/>
      <c r="H31" s="70"/>
      <c r="I31" s="70"/>
      <c r="J31" s="70"/>
      <c r="L31" s="70"/>
      <c r="M31" s="70"/>
      <c r="N31" s="70"/>
      <c r="O31" s="70"/>
      <c r="R31" s="9"/>
      <c r="S31" s="9"/>
      <c r="T31" s="9"/>
      <c r="U31" s="9"/>
      <c r="V31" s="9"/>
      <c r="W31" s="9"/>
    </row>
    <row r="32" spans="2:51" ht="15.75" customHeight="1">
      <c r="B32" s="77"/>
      <c r="C32" s="77"/>
      <c r="D32" s="77"/>
      <c r="E32" s="77"/>
      <c r="F32" s="77"/>
      <c r="G32" s="77"/>
      <c r="H32" s="77"/>
      <c r="I32" s="77"/>
      <c r="J32" s="77"/>
      <c r="R32" s="9"/>
      <c r="S32" s="9"/>
      <c r="T32" s="9"/>
      <c r="U32" s="9"/>
      <c r="V32" s="9"/>
      <c r="W32" s="9"/>
    </row>
    <row r="33" spans="2:23" ht="15.75" customHeight="1">
      <c r="B33" s="77"/>
      <c r="C33" s="77"/>
      <c r="D33" s="77"/>
      <c r="E33" s="77"/>
      <c r="F33" s="77"/>
      <c r="G33" s="77"/>
      <c r="H33" s="77"/>
      <c r="I33" s="77"/>
      <c r="J33" s="77"/>
      <c r="R33" s="9"/>
      <c r="S33" s="9"/>
      <c r="T33" s="9"/>
      <c r="U33" s="9"/>
      <c r="V33" s="9"/>
      <c r="W33" s="9"/>
    </row>
    <row r="34" spans="2:23" ht="15.75" customHeight="1">
      <c r="B34" s="77"/>
      <c r="C34" s="78"/>
      <c r="D34" s="78"/>
      <c r="E34" s="78"/>
      <c r="F34" s="78"/>
      <c r="G34" s="78"/>
      <c r="H34" s="78"/>
      <c r="I34" s="78"/>
      <c r="J34" s="78"/>
    </row>
    <row r="35" spans="2:23" ht="15.75" customHeight="1">
      <c r="B35" s="78"/>
      <c r="C35" s="78"/>
      <c r="D35" s="78"/>
      <c r="E35" s="78"/>
      <c r="F35" s="78"/>
      <c r="G35" s="78"/>
      <c r="H35" s="78"/>
      <c r="I35" s="78"/>
      <c r="J35" s="78"/>
    </row>
  </sheetData>
  <mergeCells count="23">
    <mergeCell ref="B5:J5"/>
    <mergeCell ref="B6:J6"/>
    <mergeCell ref="B31:J31"/>
    <mergeCell ref="B32:J33"/>
    <mergeCell ref="B34:J35"/>
    <mergeCell ref="B21:J21"/>
    <mergeCell ref="B25:J25"/>
    <mergeCell ref="B30:J30"/>
    <mergeCell ref="C8:G8"/>
    <mergeCell ref="B10:J10"/>
    <mergeCell ref="B15:J15"/>
    <mergeCell ref="B8:B9"/>
    <mergeCell ref="L5:O5"/>
    <mergeCell ref="L6:O6"/>
    <mergeCell ref="L10:O10"/>
    <mergeCell ref="L7:O7"/>
    <mergeCell ref="L8:L9"/>
    <mergeCell ref="L30:O30"/>
    <mergeCell ref="L31:O31"/>
    <mergeCell ref="L15:O15"/>
    <mergeCell ref="P15:S15"/>
    <mergeCell ref="L21:O21"/>
    <mergeCell ref="L25:O25"/>
  </mergeCells>
  <pageMargins left="0.7" right="0.7" top="0.75" bottom="0.7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annual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Thuraiya Saoud Al-Busaidi</cp:lastModifiedBy>
  <cp:lastPrinted>2018-04-25T06:44:29Z</cp:lastPrinted>
  <dcterms:created xsi:type="dcterms:W3CDTF">2018-04-18T07:29:23Z</dcterms:created>
  <dcterms:modified xsi:type="dcterms:W3CDTF">2022-06-06T09:32:41Z</dcterms:modified>
</cp:coreProperties>
</file>